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990"/>
  </bookViews>
  <sheets>
    <sheet name="Prehlad" sheetId="5" r:id="rId1"/>
    <sheet name="Rekapitulacia" sheetId="4" r:id="rId2"/>
    <sheet name="Kryci list" sheetId="3" r:id="rId3"/>
  </sheets>
  <definedNames>
    <definedName name="_xlnm._FilterDatabase" hidden="1">#REF!</definedName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list'!$A:$J</definedName>
    <definedName name="_xlnm.Print_Area" localSheetId="0">Prehlad!$A:$O</definedName>
    <definedName name="_xlnm.Print_Area" localSheetId="1">Rekapitulacia!$A:$G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3"/>
  <c r="J30" s="1"/>
  <c r="G17" i="4"/>
  <c r="F17"/>
  <c r="E17"/>
  <c r="W30" i="5"/>
  <c r="N30"/>
  <c r="L30"/>
  <c r="G14" i="4"/>
  <c r="F14"/>
  <c r="E14"/>
  <c r="W28" i="5"/>
  <c r="N28"/>
  <c r="L28"/>
  <c r="G13" i="4"/>
  <c r="F13"/>
  <c r="E13"/>
  <c r="C13"/>
  <c r="W26" i="5"/>
  <c r="N26"/>
  <c r="L26"/>
  <c r="I26"/>
  <c r="N25"/>
  <c r="L25"/>
  <c r="J25"/>
  <c r="J26" s="1"/>
  <c r="H25"/>
  <c r="H26" s="1"/>
  <c r="B13" i="4" s="1"/>
  <c r="G12"/>
  <c r="F12"/>
  <c r="E12"/>
  <c r="W22" i="5"/>
  <c r="N22"/>
  <c r="L22"/>
  <c r="N21"/>
  <c r="L21"/>
  <c r="J21"/>
  <c r="I21"/>
  <c r="N20"/>
  <c r="L20"/>
  <c r="J20"/>
  <c r="H20"/>
  <c r="N19"/>
  <c r="L19"/>
  <c r="J19"/>
  <c r="H19"/>
  <c r="N18"/>
  <c r="L18"/>
  <c r="J18"/>
  <c r="H18"/>
  <c r="N17"/>
  <c r="L17"/>
  <c r="J17"/>
  <c r="I17"/>
  <c r="N16"/>
  <c r="L16"/>
  <c r="J16"/>
  <c r="H16"/>
  <c r="N15"/>
  <c r="L15"/>
  <c r="J15"/>
  <c r="J22" s="1"/>
  <c r="D12" i="4" s="1"/>
  <c r="I15" i="5"/>
  <c r="N14"/>
  <c r="L14"/>
  <c r="J14"/>
  <c r="H14"/>
  <c r="D13" i="4" l="1"/>
  <c r="E26" i="5"/>
  <c r="H22"/>
  <c r="I22"/>
  <c r="C12" i="4" s="1"/>
  <c r="I28" i="5"/>
  <c r="B12" i="4"/>
  <c r="H28" i="5"/>
  <c r="E22"/>
  <c r="J28"/>
  <c r="D8"/>
  <c r="B8" i="4"/>
  <c r="J26" i="3"/>
  <c r="J20"/>
  <c r="F19"/>
  <c r="F18"/>
  <c r="F17"/>
  <c r="J14"/>
  <c r="F14"/>
  <c r="J13"/>
  <c r="F13"/>
  <c r="J12"/>
  <c r="F12"/>
  <c r="F1"/>
  <c r="E16" l="1"/>
  <c r="E20" s="1"/>
  <c r="C14" i="4"/>
  <c r="I30" i="5"/>
  <c r="C17" i="4" s="1"/>
  <c r="D16" i="3"/>
  <c r="H30" i="5"/>
  <c r="B17" i="4" s="1"/>
  <c r="B14"/>
  <c r="J30" i="5"/>
  <c r="D14" i="4"/>
  <c r="E28" i="5"/>
  <c r="F24" i="3" l="1"/>
  <c r="F22"/>
  <c r="F25"/>
  <c r="F23"/>
  <c r="D20"/>
  <c r="F16"/>
  <c r="F20" s="1"/>
  <c r="D17" i="4"/>
  <c r="E30" i="5"/>
  <c r="F26" i="3" l="1"/>
  <c r="J28" s="1"/>
  <c r="I29" s="1"/>
  <c r="J29" s="1"/>
  <c r="J31" l="1"/>
</calcChain>
</file>

<file path=xl/sharedStrings.xml><?xml version="1.0" encoding="utf-8"?>
<sst xmlns="http://schemas.openxmlformats.org/spreadsheetml/2006/main" count="328" uniqueCount="178">
  <si>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</si>
  <si>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</si>
  <si>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</si>
  <si>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</si>
  <si>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</si>
  <si>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</si>
  <si>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</si>
  <si>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</si>
  <si>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</si>
  <si>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</si>
  <si>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</si>
  <si>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</si>
  <si>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</si>
  <si>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</si>
  <si>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</si>
  <si>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</si>
  <si>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</si>
  <si>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</si>
  <si>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</si>
  <si>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</si>
  <si>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</si>
  <si>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</si>
  <si>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</si>
  <si>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</si>
  <si>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</si>
  <si>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</si>
  <si>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</si>
  <si>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</si>
  <si>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</si>
  <si>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</si>
  <si>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</si>
  <si>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</si>
  <si>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</si>
  <si>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</si>
  <si>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</si>
  <si>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</si>
  <si>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</si>
  <si>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</si>
  <si>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</si>
  <si>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</si>
  <si>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</si>
  <si>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</si>
  <si>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</si>
  <si>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</si>
  <si>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</si>
  <si>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</si>
  <si>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</si>
  <si>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</si>
  <si>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</si>
  <si>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</si>
  <si>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</si>
  <si>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</si>
  <si>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</si>
  <si>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</si>
  <si>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</si>
  <si>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</si>
  <si>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</si>
  <si>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</si>
  <si>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</si>
  <si>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</si>
  <si>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</si>
  <si>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</si>
  <si>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</si>
  <si>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</si>
  <si>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</si>
  <si>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</t>
  </si>
  <si>
    <t>Suť v tonách</t>
  </si>
  <si>
    <t>Nh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</si>
  <si>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</si>
  <si>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</si>
  <si>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</si>
  <si>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</si>
  <si>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</si>
  <si>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</si>
  <si>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</si>
  <si>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</si>
  <si>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</si>
  <si>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</si>
  <si>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</si>
  <si>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Hmotnosť v tonách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</si>
  <si>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</si>
  <si>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</si>
  <si>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</si>
  <si>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</si>
  <si>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</si>
  <si>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</si>
  <si>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</si>
  <si>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</si>
  <si>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</si>
  <si>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</si>
  <si>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</si>
  <si>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</si>
  <si>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</si>
  <si>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</si>
  <si>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</si>
  <si>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</si>
  <si>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</si>
  <si>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</si>
  <si>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</si>
  <si>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</si>
  <si>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</si>
  <si>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</si>
  <si>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</si>
  <si>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</si>
  <si>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</si>
  <si>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</si>
  <si>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</si>
  <si>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</si>
  <si>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</si>
  <si>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 xml:space="preserve">Odberateľ: Obec Klubina </t>
  </si>
  <si>
    <t xml:space="preserve">Spracoval: Stanislav Hlubina                       </t>
  </si>
  <si>
    <t xml:space="preserve">Projektant: Archekta, s.r.o., ul. 17. novembra 2868, 022 01 Čadca </t>
  </si>
  <si>
    <t xml:space="preserve">JKSO : </t>
  </si>
  <si>
    <t>Dátum: 09.07.2019</t>
  </si>
  <si>
    <t>Stavba :Výstavba amfiteátra Na kamencoch v Klubine</t>
  </si>
  <si>
    <t>Objekt :SO 01 - Amfiteáter</t>
  </si>
  <si>
    <t>Časť :Sadové úpravy</t>
  </si>
  <si>
    <t>HLUBINA Stanislav</t>
  </si>
  <si>
    <t xml:space="preserve"> HLUBINA Stanislav</t>
  </si>
  <si>
    <t>Klubina KN 380/21</t>
  </si>
  <si>
    <t>JKSO :</t>
  </si>
  <si>
    <t>Stanislav Hlubina</t>
  </si>
  <si>
    <t>09.07.2019</t>
  </si>
  <si>
    <t xml:space="preserve">Obec Klubina </t>
  </si>
  <si>
    <t xml:space="preserve">Archekta, s.r.o., ul. 17. novembra 2868, 022 01 Čadca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</si>
  <si>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</si>
  <si>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</si>
  <si>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</si>
  <si>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</si>
  <si>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</si>
  <si>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</si>
  <si>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</si>
  <si>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</si>
  <si>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</si>
  <si>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</si>
  <si>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</si>
  <si>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</si>
  <si>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</si>
  <si>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</si>
  <si>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</si>
  <si>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</si>
  <si>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</si>
  <si>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231</t>
  </si>
  <si>
    <t>183101215</t>
  </si>
  <si>
    <t>Výkop jamiek v výmenou pôdy do 50%, objemu 0,125-0,40 m3 v rovine</t>
  </si>
  <si>
    <t>kus</t>
  </si>
  <si>
    <t xml:space="preserve">                    </t>
  </si>
  <si>
    <t>45.11.21</t>
  </si>
  <si>
    <t>EK</t>
  </si>
  <si>
    <t>S</t>
  </si>
  <si>
    <t>MAT</t>
  </si>
  <si>
    <t>103311000</t>
  </si>
  <si>
    <t>Rašelina čistá 80 I bal. PE</t>
  </si>
  <si>
    <t>10.30.10</t>
  </si>
  <si>
    <t>EZ</t>
  </si>
  <si>
    <t>184102114</t>
  </si>
  <si>
    <t>Vysadenie dreviny s balom v rovine priemer balu 400-500 mm</t>
  </si>
  <si>
    <t>026501145</t>
  </si>
  <si>
    <t>Slivka Prunus Cerasifera Nigra v. 400cm</t>
  </si>
  <si>
    <t>01.12.21</t>
  </si>
  <si>
    <t>184501111</t>
  </si>
  <si>
    <t>Zhotovenie obalu kmeňa z juty v 1 vrstve v rovine</t>
  </si>
  <si>
    <t>m2</t>
  </si>
  <si>
    <t>184801121</t>
  </si>
  <si>
    <t>Ošetrenie vysadených drevín solitérnych v rovine</t>
  </si>
  <si>
    <t>184901111</t>
  </si>
  <si>
    <t>Osadenie kolov dĺžky do 2 m</t>
  </si>
  <si>
    <t>052131305</t>
  </si>
  <si>
    <t>Oporný kôl guľatý s hrotom p.5cm-v.250cm/300-pal.</t>
  </si>
  <si>
    <t>02.01.11</t>
  </si>
  <si>
    <t xml:space="preserve">1 - ZEMNE PRÁCE  spolu: </t>
  </si>
  <si>
    <t>9 - OSTATNÉ KONŠTRUKCIE A PRÁCE</t>
  </si>
  <si>
    <t>998231301</t>
  </si>
  <si>
    <t>Presun hmôt pre sadové úpravy do 5000 m vodorovne, bez zvislého presunu</t>
  </si>
  <si>
    <t>45.11.23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</si>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</sst>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>
  <numFmts count="6">
    <numFmt numFmtId="164" formatCode="#,##0.00000"/>
    <numFmt numFmtId="165" formatCode="_-* #,##0\ &quot;Sk&quot;_-;\-* #,##0\ &quot;Sk&quot;_-;_-* &quot;-&quot;\ &quot;Sk&quot;_-;_-@_-"/>
    <numFmt numFmtId="166" formatCode="#,##0&quot; Sk&quot;;[Red]&quot;-&quot;#,##0&quot; Sk&quot;"/>
    <numFmt numFmtId="167" formatCode="#,##0&quot; &quot;"/>
    <numFmt numFmtId="168" formatCode="#,##0.000"/>
    <numFmt numFmtId="169" formatCode="0.000"/>
  </numFmts>
  <fonts count="15">
    <font>
      <sz val="10"/>
      <name val="Arial"/>
      <charset val="238"/>
    </font>
    <font>
      <sz val="8"/>
      <name val="Arial Narrow"/>
      <charset val="238"/>
    </font>
    <font>
      <b/>
      <sz val="8"/>
      <name val="Arial Narrow"/>
      <charset val="238"/>
    </font>
    <font>
      <b/>
      <sz val="10"/>
      <name val="Arial Narrow"/>
      <charset val="238"/>
    </font>
    <font>
      <sz val="8"/>
      <color indexed="12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11"/>
      <color indexed="9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8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2">
    <xf numFmtId="0" fontId="0" fillId="0" borderId="0"/>
    <xf numFmtId="0" fontId="9" fillId="0" borderId="33" applyBorder="0">
      <alignment vertical="center"/>
    </xf>
    <xf numFmtId="0" fontId="8" fillId="0" borderId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33">
      <alignment vertical="center"/>
    </xf>
    <xf numFmtId="0" fontId="8" fillId="0" borderId="0"/>
    <xf numFmtId="0" fontId="11" fillId="0" borderId="0" applyNumberFormat="0" applyFill="0" applyBorder="0" applyAlignment="0" applyProtection="0"/>
    <xf numFmtId="0" fontId="9" fillId="0" borderId="65" applyFont="0" applyFill="0" applyBorder="0">
      <alignment vertical="center"/>
    </xf>
    <xf numFmtId="0" fontId="10" fillId="5" borderId="0" applyNumberFormat="0" applyBorder="0" applyAlignment="0" applyProtection="0"/>
    <xf numFmtId="165" fontId="8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166" fontId="9" fillId="0" borderId="65"/>
    <xf numFmtId="0" fontId="8" fillId="0" borderId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65" applyFont="0" applyFill="0"/>
    <xf numFmtId="0" fontId="9" fillId="0" borderId="65">
      <alignment vertical="center"/>
    </xf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66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4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2" fillId="0" borderId="0" xfId="0" applyFont="1" applyProtection="1"/>
    <xf numFmtId="4" fontId="1" fillId="0" borderId="0" xfId="0" applyNumberFormat="1" applyFont="1" applyProtection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3" fillId="0" borderId="0" xfId="0" applyFont="1" applyProtection="1"/>
    <xf numFmtId="168" fontId="1" fillId="0" borderId="0" xfId="0" applyNumberFormat="1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164" fontId="1" fillId="0" borderId="0" xfId="0" applyNumberFormat="1" applyFont="1" applyProtection="1"/>
    <xf numFmtId="0" fontId="1" fillId="0" borderId="5" xfId="0" applyFont="1" applyBorder="1" applyAlignment="1" applyProtection="1">
      <alignment horizontal="centerContinuous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8" fontId="1" fillId="0" borderId="3" xfId="0" applyNumberFormat="1" applyFont="1" applyBorder="1" applyProtection="1"/>
    <xf numFmtId="0" fontId="1" fillId="0" borderId="3" xfId="0" applyFont="1" applyBorder="1" applyProtection="1"/>
    <xf numFmtId="0" fontId="5" fillId="0" borderId="0" xfId="2" applyFont="1"/>
    <xf numFmtId="0" fontId="6" fillId="0" borderId="0" xfId="2" applyFont="1"/>
    <xf numFmtId="49" fontId="6" fillId="0" borderId="0" xfId="2" applyNumberFormat="1" applyFont="1"/>
    <xf numFmtId="49" fontId="1" fillId="0" borderId="1" xfId="0" applyNumberFormat="1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1" fillId="0" borderId="0" xfId="16" applyFont="1"/>
    <xf numFmtId="0" fontId="1" fillId="0" borderId="0" xfId="16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1" fillId="0" borderId="9" xfId="16" applyFont="1" applyBorder="1" applyAlignment="1">
      <alignment horizontal="left" vertical="center"/>
    </xf>
    <xf numFmtId="0" fontId="1" fillId="0" borderId="10" xfId="16" applyFont="1" applyBorder="1" applyAlignment="1">
      <alignment horizontal="left" vertical="center"/>
    </xf>
    <xf numFmtId="0" fontId="1" fillId="0" borderId="10" xfId="16" applyFont="1" applyBorder="1" applyAlignment="1">
      <alignment horizontal="right" vertical="center"/>
    </xf>
    <xf numFmtId="0" fontId="1" fillId="0" borderId="11" xfId="16" applyFont="1" applyBorder="1" applyAlignment="1">
      <alignment horizontal="left" vertical="center"/>
    </xf>
    <xf numFmtId="0" fontId="1" fillId="0" borderId="12" xfId="16" applyFont="1" applyBorder="1" applyAlignment="1">
      <alignment horizontal="left" vertical="center"/>
    </xf>
    <xf numFmtId="0" fontId="1" fillId="0" borderId="12" xfId="16" applyFont="1" applyBorder="1" applyAlignment="1">
      <alignment horizontal="right" vertical="center"/>
    </xf>
    <xf numFmtId="0" fontId="1" fillId="0" borderId="13" xfId="16" applyFont="1" applyBorder="1" applyAlignment="1">
      <alignment horizontal="left" vertical="center"/>
    </xf>
    <xf numFmtId="0" fontId="1" fillId="0" borderId="14" xfId="16" applyFont="1" applyBorder="1" applyAlignment="1">
      <alignment horizontal="left" vertical="center"/>
    </xf>
    <xf numFmtId="0" fontId="1" fillId="0" borderId="14" xfId="16" applyFont="1" applyBorder="1" applyAlignment="1">
      <alignment horizontal="right" vertical="center"/>
    </xf>
    <xf numFmtId="0" fontId="1" fillId="0" borderId="15" xfId="16" applyFont="1" applyBorder="1" applyAlignment="1">
      <alignment horizontal="left" vertical="center"/>
    </xf>
    <xf numFmtId="0" fontId="1" fillId="0" borderId="16" xfId="16" applyFont="1" applyBorder="1" applyAlignment="1">
      <alignment horizontal="left" vertical="center"/>
    </xf>
    <xf numFmtId="0" fontId="1" fillId="0" borderId="16" xfId="16" applyFont="1" applyBorder="1" applyAlignment="1">
      <alignment horizontal="right" vertical="center"/>
    </xf>
    <xf numFmtId="0" fontId="1" fillId="0" borderId="17" xfId="16" applyFont="1" applyBorder="1" applyAlignment="1">
      <alignment horizontal="left" vertical="center"/>
    </xf>
    <xf numFmtId="0" fontId="1" fillId="0" borderId="18" xfId="16" applyFont="1" applyBorder="1" applyAlignment="1">
      <alignment horizontal="right" vertical="center"/>
    </xf>
    <xf numFmtId="0" fontId="1" fillId="0" borderId="18" xfId="16" applyFont="1" applyBorder="1" applyAlignment="1">
      <alignment horizontal="left" vertical="center"/>
    </xf>
    <xf numFmtId="0" fontId="1" fillId="0" borderId="19" xfId="16" applyFont="1" applyBorder="1" applyAlignment="1">
      <alignment horizontal="left" vertical="center"/>
    </xf>
    <xf numFmtId="0" fontId="1" fillId="0" borderId="20" xfId="16" applyFont="1" applyBorder="1" applyAlignment="1">
      <alignment horizontal="left" vertical="center"/>
    </xf>
    <xf numFmtId="0" fontId="1" fillId="0" borderId="9" xfId="16" applyFont="1" applyBorder="1" applyAlignment="1">
      <alignment horizontal="right" vertical="center"/>
    </xf>
    <xf numFmtId="3" fontId="1" fillId="0" borderId="21" xfId="16" applyNumberFormat="1" applyFont="1" applyBorder="1" applyAlignment="1">
      <alignment horizontal="right" vertical="center"/>
    </xf>
    <xf numFmtId="0" fontId="1" fillId="0" borderId="17" xfId="16" applyFont="1" applyBorder="1" applyAlignment="1">
      <alignment horizontal="right" vertical="center"/>
    </xf>
    <xf numFmtId="3" fontId="1" fillId="0" borderId="22" xfId="16" applyNumberFormat="1" applyFont="1" applyBorder="1" applyAlignment="1">
      <alignment horizontal="right" vertical="center"/>
    </xf>
    <xf numFmtId="0" fontId="1" fillId="0" borderId="19" xfId="16" applyFont="1" applyBorder="1" applyAlignment="1">
      <alignment horizontal="right" vertical="center"/>
    </xf>
    <xf numFmtId="3" fontId="1" fillId="0" borderId="23" xfId="16" applyNumberFormat="1" applyFont="1" applyBorder="1" applyAlignment="1">
      <alignment horizontal="right" vertical="center"/>
    </xf>
    <xf numFmtId="0" fontId="1" fillId="0" borderId="20" xfId="16" applyFont="1" applyBorder="1" applyAlignment="1">
      <alignment horizontal="right" vertical="center"/>
    </xf>
    <xf numFmtId="0" fontId="2" fillId="0" borderId="24" xfId="16" applyFont="1" applyBorder="1" applyAlignment="1">
      <alignment horizontal="center" vertical="center"/>
    </xf>
    <xf numFmtId="0" fontId="1" fillId="0" borderId="25" xfId="16" applyFont="1" applyBorder="1" applyAlignment="1">
      <alignment horizontal="left" vertical="center"/>
    </xf>
    <xf numFmtId="0" fontId="1" fillId="0" borderId="25" xfId="16" applyFont="1" applyBorder="1" applyAlignment="1">
      <alignment horizontal="center" vertical="center"/>
    </xf>
    <xf numFmtId="0" fontId="1" fillId="0" borderId="26" xfId="16" applyFont="1" applyBorder="1" applyAlignment="1">
      <alignment horizontal="center" vertical="center"/>
    </xf>
    <xf numFmtId="0" fontId="1" fillId="0" borderId="27" xfId="16" applyFont="1" applyBorder="1" applyAlignment="1">
      <alignment horizontal="center" vertical="center"/>
    </xf>
    <xf numFmtId="0" fontId="1" fillId="0" borderId="28" xfId="16" applyFont="1" applyBorder="1" applyAlignment="1">
      <alignment horizontal="center" vertical="center"/>
    </xf>
    <xf numFmtId="0" fontId="1" fillId="0" borderId="29" xfId="16" applyFont="1" applyBorder="1" applyAlignment="1">
      <alignment horizontal="left" vertical="center"/>
    </xf>
    <xf numFmtId="0" fontId="1" fillId="0" borderId="31" xfId="16" applyFont="1" applyBorder="1" applyAlignment="1">
      <alignment horizontal="left" vertical="center"/>
    </xf>
    <xf numFmtId="0" fontId="1" fillId="0" borderId="32" xfId="16" applyFont="1" applyBorder="1" applyAlignment="1">
      <alignment horizontal="center" vertical="center"/>
    </xf>
    <xf numFmtId="0" fontId="1" fillId="0" borderId="33" xfId="16" applyFont="1" applyBorder="1" applyAlignment="1">
      <alignment horizontal="left" vertical="center"/>
    </xf>
    <xf numFmtId="0" fontId="1" fillId="0" borderId="34" xfId="16" applyFont="1" applyBorder="1" applyAlignment="1">
      <alignment horizontal="left" vertical="center"/>
    </xf>
    <xf numFmtId="0" fontId="1" fillId="0" borderId="36" xfId="16" applyFont="1" applyBorder="1" applyAlignment="1">
      <alignment horizontal="center" vertical="center"/>
    </xf>
    <xf numFmtId="0" fontId="1" fillId="0" borderId="37" xfId="16" applyFont="1" applyBorder="1" applyAlignment="1">
      <alignment horizontal="left" vertical="center"/>
    </xf>
    <xf numFmtId="0" fontId="1" fillId="0" borderId="40" xfId="16" applyFont="1" applyBorder="1" applyAlignment="1">
      <alignment horizontal="center" vertical="center"/>
    </xf>
    <xf numFmtId="0" fontId="1" fillId="0" borderId="27" xfId="16" applyFont="1" applyBorder="1" applyAlignment="1">
      <alignment horizontal="left" vertical="center"/>
    </xf>
    <xf numFmtId="0" fontId="1" fillId="0" borderId="41" xfId="16" applyFont="1" applyBorder="1" applyAlignment="1">
      <alignment horizontal="center" vertical="center"/>
    </xf>
    <xf numFmtId="0" fontId="1" fillId="0" borderId="42" xfId="16" applyFont="1" applyBorder="1" applyAlignment="1">
      <alignment horizontal="center" vertical="center"/>
    </xf>
    <xf numFmtId="10" fontId="1" fillId="0" borderId="18" xfId="16" applyNumberFormat="1" applyFont="1" applyBorder="1" applyAlignment="1">
      <alignment horizontal="right" vertical="center"/>
    </xf>
    <xf numFmtId="10" fontId="1" fillId="0" borderId="43" xfId="16" applyNumberFormat="1" applyFont="1" applyBorder="1" applyAlignment="1">
      <alignment horizontal="right" vertical="center"/>
    </xf>
    <xf numFmtId="10" fontId="1" fillId="0" borderId="12" xfId="16" applyNumberFormat="1" applyFont="1" applyBorder="1" applyAlignment="1">
      <alignment horizontal="right" vertical="center"/>
    </xf>
    <xf numFmtId="10" fontId="1" fillId="0" borderId="44" xfId="16" applyNumberFormat="1" applyFont="1" applyBorder="1" applyAlignment="1">
      <alignment horizontal="right" vertical="center"/>
    </xf>
    <xf numFmtId="0" fontId="1" fillId="0" borderId="38" xfId="16" applyFont="1" applyBorder="1" applyAlignment="1">
      <alignment horizontal="left" vertical="center"/>
    </xf>
    <xf numFmtId="0" fontId="1" fillId="0" borderId="40" xfId="16" applyFont="1" applyBorder="1" applyAlignment="1">
      <alignment horizontal="right" vertical="center"/>
    </xf>
    <xf numFmtId="0" fontId="1" fillId="0" borderId="46" xfId="16" applyFont="1" applyBorder="1" applyAlignment="1">
      <alignment horizontal="center" vertical="center"/>
    </xf>
    <xf numFmtId="0" fontId="1" fillId="0" borderId="47" xfId="16" applyFont="1" applyBorder="1" applyAlignment="1">
      <alignment horizontal="left" vertical="center"/>
    </xf>
    <xf numFmtId="0" fontId="1" fillId="0" borderId="47" xfId="16" applyFont="1" applyBorder="1" applyAlignment="1">
      <alignment horizontal="right" vertical="center"/>
    </xf>
    <xf numFmtId="0" fontId="1" fillId="0" borderId="48" xfId="16" applyFont="1" applyBorder="1" applyAlignment="1">
      <alignment horizontal="right" vertical="center"/>
    </xf>
    <xf numFmtId="3" fontId="1" fillId="0" borderId="0" xfId="16" applyNumberFormat="1" applyFont="1" applyBorder="1" applyAlignment="1">
      <alignment horizontal="right" vertical="center"/>
    </xf>
    <xf numFmtId="0" fontId="1" fillId="0" borderId="46" xfId="16" applyFont="1" applyBorder="1" applyAlignment="1">
      <alignment horizontal="left" vertical="center"/>
    </xf>
    <xf numFmtId="0" fontId="1" fillId="0" borderId="0" xfId="16" applyFont="1" applyBorder="1" applyAlignment="1">
      <alignment horizontal="right" vertical="center"/>
    </xf>
    <xf numFmtId="0" fontId="1" fillId="0" borderId="0" xfId="16" applyFont="1" applyBorder="1" applyAlignment="1">
      <alignment horizontal="left" vertical="center"/>
    </xf>
    <xf numFmtId="0" fontId="1" fillId="0" borderId="49" xfId="16" applyFont="1" applyBorder="1" applyAlignment="1">
      <alignment horizontal="right" vertical="center"/>
    </xf>
    <xf numFmtId="3" fontId="1" fillId="0" borderId="49" xfId="16" applyNumberFormat="1" applyFont="1" applyBorder="1" applyAlignment="1">
      <alignment horizontal="right" vertical="center"/>
    </xf>
    <xf numFmtId="3" fontId="1" fillId="0" borderId="50" xfId="16" applyNumberFormat="1" applyFont="1" applyBorder="1" applyAlignment="1">
      <alignment horizontal="right" vertical="center"/>
    </xf>
    <xf numFmtId="0" fontId="2" fillId="0" borderId="51" xfId="16" applyFont="1" applyBorder="1" applyAlignment="1">
      <alignment horizontal="center" vertical="center"/>
    </xf>
    <xf numFmtId="0" fontId="1" fillId="0" borderId="52" xfId="16" applyFont="1" applyBorder="1" applyAlignment="1">
      <alignment horizontal="left" vertical="center"/>
    </xf>
    <xf numFmtId="0" fontId="1" fillId="0" borderId="53" xfId="16" applyFont="1" applyBorder="1" applyAlignment="1">
      <alignment horizontal="left" vertical="center"/>
    </xf>
    <xf numFmtId="0" fontId="1" fillId="0" borderId="47" xfId="16" applyFont="1" applyBorder="1" applyAlignment="1">
      <alignment horizontal="center" vertical="center"/>
    </xf>
    <xf numFmtId="0" fontId="1" fillId="0" borderId="54" xfId="16" applyFont="1" applyBorder="1" applyAlignment="1">
      <alignment horizontal="left" vertical="center"/>
    </xf>
    <xf numFmtId="0" fontId="1" fillId="0" borderId="55" xfId="16" applyFont="1" applyBorder="1" applyAlignment="1">
      <alignment horizontal="left" vertical="center"/>
    </xf>
    <xf numFmtId="0" fontId="1" fillId="0" borderId="56" xfId="16" applyFont="1" applyBorder="1" applyAlignment="1">
      <alignment horizontal="left" vertical="center"/>
    </xf>
    <xf numFmtId="0" fontId="1" fillId="0" borderId="57" xfId="16" applyFont="1" applyBorder="1" applyAlignment="1">
      <alignment horizontal="left" vertical="center"/>
    </xf>
    <xf numFmtId="0" fontId="1" fillId="0" borderId="58" xfId="16" applyFont="1" applyBorder="1" applyAlignment="1">
      <alignment horizontal="left" vertical="center"/>
    </xf>
    <xf numFmtId="0" fontId="1" fillId="0" borderId="59" xfId="16" applyFont="1" applyBorder="1" applyAlignment="1">
      <alignment horizontal="left" vertical="center"/>
    </xf>
    <xf numFmtId="3" fontId="1" fillId="0" borderId="54" xfId="16" applyNumberFormat="1" applyFont="1" applyBorder="1" applyAlignment="1">
      <alignment horizontal="right" vertical="center"/>
    </xf>
    <xf numFmtId="3" fontId="1" fillId="0" borderId="58" xfId="16" applyNumberFormat="1" applyFont="1" applyBorder="1" applyAlignment="1">
      <alignment horizontal="right" vertical="center"/>
    </xf>
    <xf numFmtId="3" fontId="1" fillId="0" borderId="59" xfId="16" applyNumberFormat="1" applyFont="1" applyBorder="1" applyAlignment="1">
      <alignment horizontal="right" vertical="center"/>
    </xf>
    <xf numFmtId="0" fontId="1" fillId="0" borderId="60" xfId="16" applyNumberFormat="1" applyFont="1" applyBorder="1" applyAlignment="1">
      <alignment horizontal="left" vertical="center"/>
    </xf>
    <xf numFmtId="0" fontId="1" fillId="0" borderId="38" xfId="16" applyFont="1" applyBorder="1" applyAlignment="1">
      <alignment horizontal="right" vertical="center"/>
    </xf>
    <xf numFmtId="0" fontId="1" fillId="0" borderId="44" xfId="16" applyFont="1" applyBorder="1" applyAlignment="1">
      <alignment horizontal="left" vertical="center"/>
    </xf>
    <xf numFmtId="0" fontId="1" fillId="0" borderId="22" xfId="16" applyFont="1" applyBorder="1" applyAlignment="1">
      <alignment horizontal="right" vertical="center"/>
    </xf>
    <xf numFmtId="0" fontId="1" fillId="0" borderId="61" xfId="16" applyFont="1" applyBorder="1" applyAlignment="1">
      <alignment horizontal="left" vertical="center"/>
    </xf>
    <xf numFmtId="167" fontId="1" fillId="0" borderId="62" xfId="16" applyNumberFormat="1" applyFont="1" applyBorder="1" applyAlignment="1">
      <alignment horizontal="right" vertical="center"/>
    </xf>
    <xf numFmtId="0" fontId="1" fillId="0" borderId="63" xfId="16" applyFont="1" applyBorder="1" applyAlignment="1">
      <alignment horizontal="center" vertical="center"/>
    </xf>
    <xf numFmtId="0" fontId="1" fillId="0" borderId="64" xfId="16" applyFont="1" applyBorder="1" applyAlignment="1">
      <alignment horizontal="left" vertical="center"/>
    </xf>
    <xf numFmtId="4" fontId="1" fillId="0" borderId="29" xfId="16" applyNumberFormat="1" applyFont="1" applyBorder="1" applyAlignment="1">
      <alignment horizontal="right" vertical="center"/>
    </xf>
    <xf numFmtId="4" fontId="1" fillId="0" borderId="30" xfId="16" applyNumberFormat="1" applyFont="1" applyBorder="1" applyAlignment="1">
      <alignment horizontal="right" vertical="center"/>
    </xf>
    <xf numFmtId="4" fontId="1" fillId="0" borderId="33" xfId="16" applyNumberFormat="1" applyFont="1" applyBorder="1" applyAlignment="1">
      <alignment horizontal="right" vertical="center"/>
    </xf>
    <xf numFmtId="4" fontId="1" fillId="0" borderId="45" xfId="16" applyNumberFormat="1" applyFont="1" applyBorder="1" applyAlignment="1">
      <alignment horizontal="right" vertical="center"/>
    </xf>
    <xf numFmtId="4" fontId="1" fillId="0" borderId="35" xfId="16" applyNumberFormat="1" applyFont="1" applyBorder="1" applyAlignment="1">
      <alignment horizontal="right" vertical="center"/>
    </xf>
    <xf numFmtId="4" fontId="1" fillId="0" borderId="37" xfId="16" applyNumberFormat="1" applyFont="1" applyBorder="1" applyAlignment="1">
      <alignment horizontal="right" vertical="center"/>
    </xf>
    <xf numFmtId="4" fontId="1" fillId="0" borderId="38" xfId="16" applyNumberFormat="1" applyFont="1" applyBorder="1" applyAlignment="1">
      <alignment horizontal="right" vertical="center"/>
    </xf>
    <xf numFmtId="4" fontId="1" fillId="0" borderId="39" xfId="16" applyNumberFormat="1" applyFont="1" applyBorder="1" applyAlignment="1">
      <alignment horizontal="right" vertical="center"/>
    </xf>
    <xf numFmtId="4" fontId="1" fillId="0" borderId="44" xfId="16" applyNumberFormat="1" applyFont="1" applyBorder="1" applyAlignment="1">
      <alignment horizontal="right" vertical="center"/>
    </xf>
    <xf numFmtId="49" fontId="14" fillId="0" borderId="0" xfId="0" applyNumberFormat="1" applyFont="1" applyAlignment="1" applyProtection="1">
      <alignment vertical="top"/>
    </xf>
    <xf numFmtId="49" fontId="5" fillId="0" borderId="0" xfId="2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14" fillId="0" borderId="0" xfId="0" applyNumberFormat="1" applyFont="1" applyAlignment="1" applyProtection="1">
      <alignment vertical="top"/>
    </xf>
    <xf numFmtId="164" fontId="14" fillId="0" borderId="0" xfId="0" applyNumberFormat="1" applyFont="1" applyAlignment="1" applyProtection="1">
      <alignment vertical="top"/>
    </xf>
    <xf numFmtId="168" fontId="14" fillId="0" borderId="0" xfId="0" applyNumberFormat="1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 wrapText="1"/>
    </xf>
  </cellXfs>
  <cellStyles count="32">
    <cellStyle name="1 000 Sk" xfId="20"/>
    <cellStyle name="1 000,-  Sk" xfId="9"/>
    <cellStyle name="1 000,- Kč" xfId="15"/>
    <cellStyle name="1 000,- Sk" xfId="19"/>
    <cellStyle name="1000 Sk_fakturuj99" xfId="11"/>
    <cellStyle name="20 % – Zvýraznění1" xfId="17"/>
    <cellStyle name="20 % – Zvýraznění2" xfId="18"/>
    <cellStyle name="20 % – Zvýraznění3" xfId="10"/>
    <cellStyle name="20 % – Zvýraznění4" xfId="21"/>
    <cellStyle name="20 % – Zvýraznění5" xfId="22"/>
    <cellStyle name="20 % – Zvýraznění6" xfId="23"/>
    <cellStyle name="40 % – Zvýraznění1" xfId="12"/>
    <cellStyle name="40 % – Zvýraznění2" xfId="24"/>
    <cellStyle name="40 % – Zvýraznění3" xfId="25"/>
    <cellStyle name="40 % – Zvýraznění4" xfId="26"/>
    <cellStyle name="40 % – Zvýraznění5" xfId="13"/>
    <cellStyle name="40 % – Zvýraznění6" xfId="14"/>
    <cellStyle name="60 % – Zvýraznění1" xfId="3"/>
    <cellStyle name="60 % – Zvýraznění2" xfId="5"/>
    <cellStyle name="60 % – Zvýraznění3" xfId="4"/>
    <cellStyle name="60 % – Zvýraznění4" xfId="27"/>
    <cellStyle name="60 % – Zvýraznění5" xfId="29"/>
    <cellStyle name="60 % – Zvýraznění6" xfId="30"/>
    <cellStyle name="Celkem" xfId="28"/>
    <cellStyle name="data" xfId="7"/>
    <cellStyle name="Název" xfId="31"/>
    <cellStyle name="normálne" xfId="0" builtinId="0"/>
    <cellStyle name="normálne_KLs" xfId="2"/>
    <cellStyle name="normálne_KLv" xfId="16"/>
    <cellStyle name="TEXT" xfId="1"/>
    <cellStyle name="Text upozornění" xfId="8"/>
    <cellStyle name="TEXT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>
          <a:extLst>
            <a:ext uri="{FF2B5EF4-FFF2-40B4-BE49-F238E27FC236}">
              <a16:creationId xmlns="" xmlns:a16="http://schemas.microsoft.com/office/drawing/2014/main" id="{00000000-0008-0000-0200-000010040000}"/>
            </a:ext>
          </a:extLst>
        </xdr:cNvPr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non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showGridLines="0" tabSelected="1" workbookViewId="0">
      <selection activeCell="G26" sqref="G26"/>
    </sheetView>
  </sheetViews>
  <sheetFormatPr defaultColWidth="9.140625" defaultRowHeight="12.75"/>
  <cols>
    <col min="1" max="1" width="6.7109375" style="2" customWidth="1"/>
    <col min="2" max="2" width="3.7109375" style="3" customWidth="1"/>
    <col min="3" max="3" width="13" style="4" customWidth="1"/>
    <col min="4" max="4" width="35.7109375" style="5" customWidth="1"/>
    <col min="5" max="5" width="10.7109375" style="6" customWidth="1"/>
    <col min="6" max="6" width="5.28515625" style="7" customWidth="1"/>
    <col min="7" max="7" width="8.7109375" style="8" customWidth="1"/>
    <col min="8" max="9" width="9.7109375" style="8" hidden="1" customWidth="1"/>
    <col min="10" max="10" width="9.28515625" style="8" customWidth="1"/>
    <col min="11" max="11" width="7.42578125" style="9" hidden="1" customWidth="1"/>
    <col min="12" max="12" width="8.28515625" style="9" hidden="1" customWidth="1"/>
    <col min="13" max="13" width="9.140625" style="6" hidden="1" customWidth="1"/>
    <col min="14" max="14" width="7" style="6" hidden="1" customWidth="1"/>
    <col min="15" max="15" width="3.5703125" style="7" hidden="1" customWidth="1"/>
    <col min="16" max="16" width="12.7109375" style="7" hidden="1" customWidth="1"/>
    <col min="17" max="19" width="13.28515625" style="6" hidden="1" customWidth="1"/>
    <col min="20" max="20" width="10.5703125" style="10" hidden="1" customWidth="1"/>
    <col min="21" max="21" width="10.28515625" style="10" hidden="1" customWidth="1"/>
    <col min="22" max="22" width="5.7109375" style="10" hidden="1" customWidth="1"/>
    <col min="23" max="23" width="9.140625" style="11" hidden="1" customWidth="1"/>
    <col min="24" max="25" width="5.7109375" style="7" hidden="1" customWidth="1"/>
    <col min="26" max="26" width="7.5703125" style="7" hidden="1" customWidth="1"/>
    <col min="27" max="27" width="24.85546875" style="7" hidden="1" customWidth="1"/>
    <col min="28" max="28" width="4.28515625" style="7" hidden="1" customWidth="1"/>
    <col min="29" max="29" width="8.28515625" style="7" hidden="1" customWidth="1"/>
    <col min="30" max="30" width="8.7109375" style="7" hidden="1" customWidth="1"/>
    <col min="31" max="34" width="9.140625" style="7" hidden="1" customWidth="1"/>
    <col min="35" max="35" width="9.140625" style="1"/>
    <col min="36" max="37" width="0" style="1" hidden="1" customWidth="1"/>
    <col min="38" max="16384" width="9.140625" style="1"/>
  </cols>
  <sheetData>
    <row r="1" spans="1:37">
      <c r="A1" s="12" t="s">
        <v>109</v>
      </c>
      <c r="B1" s="1"/>
      <c r="C1" s="1"/>
      <c r="D1" s="1"/>
      <c r="E1" s="12" t="s">
        <v>110</v>
      </c>
      <c r="F1" s="1"/>
      <c r="G1" s="13"/>
      <c r="H1" s="1"/>
      <c r="I1" s="1"/>
      <c r="J1" s="13"/>
      <c r="K1" s="22"/>
      <c r="L1" s="1"/>
      <c r="M1" s="1"/>
      <c r="N1" s="1"/>
      <c r="O1" s="1"/>
      <c r="P1" s="1"/>
      <c r="Q1" s="18"/>
      <c r="R1" s="18"/>
      <c r="S1" s="18"/>
      <c r="T1" s="1"/>
      <c r="U1" s="1"/>
      <c r="V1" s="1"/>
      <c r="W1" s="1"/>
      <c r="X1" s="1"/>
      <c r="Y1" s="1"/>
      <c r="Z1" s="39" t="s">
        <v>4</v>
      </c>
      <c r="AA1" s="139" t="s">
        <v>5</v>
      </c>
      <c r="AB1" s="39" t="s">
        <v>6</v>
      </c>
      <c r="AC1" s="39" t="s">
        <v>7</v>
      </c>
      <c r="AD1" s="39" t="s">
        <v>8</v>
      </c>
      <c r="AE1" s="1"/>
      <c r="AF1" s="1"/>
      <c r="AG1" s="1"/>
      <c r="AH1" s="1"/>
    </row>
    <row r="2" spans="1:37">
      <c r="A2" s="12" t="s">
        <v>111</v>
      </c>
      <c r="B2" s="1"/>
      <c r="C2" s="1"/>
      <c r="D2" s="1"/>
      <c r="E2" s="12" t="s">
        <v>112</v>
      </c>
      <c r="F2" s="1"/>
      <c r="G2" s="13"/>
      <c r="H2" s="14"/>
      <c r="I2" s="1"/>
      <c r="J2" s="13"/>
      <c r="K2" s="22"/>
      <c r="L2" s="1"/>
      <c r="M2" s="1"/>
      <c r="N2" s="1"/>
      <c r="O2" s="1"/>
      <c r="P2" s="1"/>
      <c r="Q2" s="18"/>
      <c r="R2" s="18"/>
      <c r="S2" s="18"/>
      <c r="T2" s="1"/>
      <c r="U2" s="1"/>
      <c r="V2" s="1"/>
      <c r="W2" s="1"/>
      <c r="X2" s="1"/>
      <c r="Y2" s="1"/>
      <c r="Z2" s="39" t="s">
        <v>10</v>
      </c>
      <c r="AA2" s="40" t="s">
        <v>69</v>
      </c>
      <c r="AB2" s="40" t="s">
        <v>12</v>
      </c>
      <c r="AC2" s="40"/>
      <c r="AD2" s="41"/>
      <c r="AE2" s="1"/>
      <c r="AF2" s="1"/>
      <c r="AG2" s="1"/>
      <c r="AH2" s="1"/>
    </row>
    <row r="3" spans="1:37">
      <c r="A3" s="12" t="s">
        <v>59</v>
      </c>
      <c r="B3" s="1"/>
      <c r="C3" s="1"/>
      <c r="D3" s="1"/>
      <c r="E3" s="12" t="s">
        <v>113</v>
      </c>
      <c r="F3" s="1"/>
      <c r="G3" s="13"/>
      <c r="H3" s="1"/>
      <c r="I3" s="1"/>
      <c r="J3" s="13"/>
      <c r="K3" s="22"/>
      <c r="L3" s="1"/>
      <c r="M3" s="1"/>
      <c r="N3" s="1"/>
      <c r="O3" s="1"/>
      <c r="P3" s="1"/>
      <c r="Q3" s="18"/>
      <c r="R3" s="18"/>
      <c r="S3" s="18"/>
      <c r="T3" s="1"/>
      <c r="U3" s="1"/>
      <c r="V3" s="1"/>
      <c r="W3" s="1"/>
      <c r="X3" s="1"/>
      <c r="Y3" s="1"/>
      <c r="Z3" s="39" t="s">
        <v>13</v>
      </c>
      <c r="AA3" s="40" t="s">
        <v>70</v>
      </c>
      <c r="AB3" s="40" t="s">
        <v>12</v>
      </c>
      <c r="AC3" s="40" t="s">
        <v>15</v>
      </c>
      <c r="AD3" s="41" t="s">
        <v>16</v>
      </c>
      <c r="AE3" s="1"/>
      <c r="AF3" s="1"/>
      <c r="AG3" s="1"/>
      <c r="AH3" s="1"/>
    </row>
    <row r="4" spans="1:3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8"/>
      <c r="R4" s="18"/>
      <c r="S4" s="18"/>
      <c r="T4" s="1"/>
      <c r="U4" s="1"/>
      <c r="V4" s="1"/>
      <c r="W4" s="1"/>
      <c r="X4" s="1"/>
      <c r="Y4" s="1"/>
      <c r="Z4" s="39" t="s">
        <v>17</v>
      </c>
      <c r="AA4" s="40" t="s">
        <v>71</v>
      </c>
      <c r="AB4" s="40" t="s">
        <v>12</v>
      </c>
      <c r="AC4" s="40"/>
      <c r="AD4" s="41"/>
      <c r="AE4" s="1"/>
      <c r="AF4" s="1"/>
      <c r="AG4" s="1"/>
      <c r="AH4" s="1"/>
    </row>
    <row r="5" spans="1:37">
      <c r="A5" s="12" t="s">
        <v>114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8"/>
      <c r="R5" s="18"/>
      <c r="S5" s="18"/>
      <c r="T5" s="1"/>
      <c r="U5" s="1"/>
      <c r="V5" s="1"/>
      <c r="W5" s="1"/>
      <c r="X5" s="1"/>
      <c r="Y5" s="1"/>
      <c r="Z5" s="39" t="s">
        <v>23</v>
      </c>
      <c r="AA5" s="40" t="s">
        <v>70</v>
      </c>
      <c r="AB5" s="40" t="s">
        <v>12</v>
      </c>
      <c r="AC5" s="40" t="s">
        <v>15</v>
      </c>
      <c r="AD5" s="41" t="s">
        <v>16</v>
      </c>
      <c r="AE5" s="1"/>
      <c r="AF5" s="1"/>
      <c r="AG5" s="1"/>
      <c r="AH5" s="1"/>
    </row>
    <row r="6" spans="1:37">
      <c r="A6" s="12" t="s">
        <v>115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8"/>
      <c r="R6" s="18"/>
      <c r="S6" s="1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7">
      <c r="A7" s="12" t="s">
        <v>116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7" ht="13.5">
      <c r="A8" s="1" t="s">
        <v>117</v>
      </c>
      <c r="B8" s="15"/>
      <c r="C8" s="16"/>
      <c r="D8" s="17" t="str">
        <f>CONCATENATE(AA2," ",AB2," ",AC2," ",AD2)</f>
        <v xml:space="preserve">Prehľad rozpočtových nákladov v EUR  </v>
      </c>
      <c r="E8" s="18"/>
      <c r="F8" s="1"/>
      <c r="G8" s="13"/>
      <c r="H8" s="13"/>
      <c r="I8" s="13"/>
      <c r="J8" s="13"/>
      <c r="K8" s="22"/>
      <c r="L8" s="22"/>
      <c r="M8" s="18"/>
      <c r="N8" s="18"/>
      <c r="O8" s="1"/>
      <c r="P8" s="1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7">
      <c r="A9" s="19" t="s">
        <v>72</v>
      </c>
      <c r="B9" s="19" t="s">
        <v>73</v>
      </c>
      <c r="C9" s="19" t="s">
        <v>74</v>
      </c>
      <c r="D9" s="19" t="s">
        <v>75</v>
      </c>
      <c r="E9" s="19" t="s">
        <v>76</v>
      </c>
      <c r="F9" s="19" t="s">
        <v>77</v>
      </c>
      <c r="G9" s="19" t="s">
        <v>78</v>
      </c>
      <c r="H9" s="19" t="s">
        <v>29</v>
      </c>
      <c r="I9" s="19" t="s">
        <v>63</v>
      </c>
      <c r="J9" s="19" t="s">
        <v>64</v>
      </c>
      <c r="K9" s="23" t="s">
        <v>79</v>
      </c>
      <c r="L9" s="24"/>
      <c r="M9" s="25" t="s">
        <v>66</v>
      </c>
      <c r="N9" s="24"/>
      <c r="O9" s="19" t="s">
        <v>3</v>
      </c>
      <c r="P9" s="26" t="s">
        <v>80</v>
      </c>
      <c r="Q9" s="29" t="s">
        <v>76</v>
      </c>
      <c r="R9" s="29" t="s">
        <v>76</v>
      </c>
      <c r="S9" s="26" t="s">
        <v>76</v>
      </c>
      <c r="T9" s="30" t="s">
        <v>81</v>
      </c>
      <c r="U9" s="31" t="s">
        <v>82</v>
      </c>
      <c r="V9" s="32" t="s">
        <v>83</v>
      </c>
      <c r="W9" s="19" t="s">
        <v>67</v>
      </c>
      <c r="X9" s="19" t="s">
        <v>84</v>
      </c>
      <c r="Y9" s="19" t="s">
        <v>85</v>
      </c>
      <c r="Z9" s="42" t="s">
        <v>86</v>
      </c>
      <c r="AA9" s="42" t="s">
        <v>87</v>
      </c>
      <c r="AB9" s="19" t="s">
        <v>83</v>
      </c>
      <c r="AC9" s="19" t="s">
        <v>88</v>
      </c>
      <c r="AD9" s="19" t="s">
        <v>89</v>
      </c>
      <c r="AE9" s="43" t="s">
        <v>90</v>
      </c>
      <c r="AF9" s="43" t="s">
        <v>91</v>
      </c>
      <c r="AG9" s="43" t="s">
        <v>76</v>
      </c>
      <c r="AH9" s="43" t="s">
        <v>92</v>
      </c>
      <c r="AJ9" s="1" t="s">
        <v>136</v>
      </c>
      <c r="AK9" s="1" t="s">
        <v>138</v>
      </c>
    </row>
    <row r="10" spans="1:37">
      <c r="A10" s="20" t="s">
        <v>93</v>
      </c>
      <c r="B10" s="20" t="s">
        <v>94</v>
      </c>
      <c r="C10" s="21"/>
      <c r="D10" s="20" t="s">
        <v>95</v>
      </c>
      <c r="E10" s="20" t="s">
        <v>96</v>
      </c>
      <c r="F10" s="20" t="s">
        <v>97</v>
      </c>
      <c r="G10" s="20" t="s">
        <v>98</v>
      </c>
      <c r="H10" s="20" t="s">
        <v>99</v>
      </c>
      <c r="I10" s="20" t="s">
        <v>68</v>
      </c>
      <c r="J10" s="20"/>
      <c r="K10" s="20" t="s">
        <v>78</v>
      </c>
      <c r="L10" s="20" t="s">
        <v>64</v>
      </c>
      <c r="M10" s="27" t="s">
        <v>78</v>
      </c>
      <c r="N10" s="20" t="s">
        <v>64</v>
      </c>
      <c r="O10" s="20" t="s">
        <v>100</v>
      </c>
      <c r="P10" s="28"/>
      <c r="Q10" s="33" t="s">
        <v>101</v>
      </c>
      <c r="R10" s="33" t="s">
        <v>102</v>
      </c>
      <c r="S10" s="28" t="s">
        <v>103</v>
      </c>
      <c r="T10" s="34" t="s">
        <v>104</v>
      </c>
      <c r="U10" s="35" t="s">
        <v>105</v>
      </c>
      <c r="V10" s="36" t="s">
        <v>106</v>
      </c>
      <c r="W10" s="37"/>
      <c r="X10" s="38"/>
      <c r="Y10" s="38"/>
      <c r="Z10" s="44" t="s">
        <v>107</v>
      </c>
      <c r="AA10" s="44" t="s">
        <v>93</v>
      </c>
      <c r="AB10" s="20" t="s">
        <v>108</v>
      </c>
      <c r="AC10" s="38"/>
      <c r="AD10" s="38"/>
      <c r="AE10" s="45"/>
      <c r="AF10" s="45"/>
      <c r="AG10" s="45"/>
      <c r="AH10" s="45"/>
      <c r="AJ10" s="1" t="s">
        <v>137</v>
      </c>
      <c r="AK10" s="1" t="s">
        <v>139</v>
      </c>
    </row>
    <row r="12" spans="1:37">
      <c r="B12" s="138" t="s">
        <v>140</v>
      </c>
    </row>
    <row r="13" spans="1:37">
      <c r="B13" s="4" t="s">
        <v>141</v>
      </c>
    </row>
    <row r="14" spans="1:37" ht="25.5">
      <c r="A14" s="2">
        <v>1</v>
      </c>
      <c r="B14" s="3" t="s">
        <v>142</v>
      </c>
      <c r="C14" s="4" t="s">
        <v>143</v>
      </c>
      <c r="D14" s="5" t="s">
        <v>144</v>
      </c>
      <c r="E14" s="6">
        <v>2</v>
      </c>
      <c r="F14" s="7" t="s">
        <v>145</v>
      </c>
      <c r="G14" s="8">
        <v>0</v>
      </c>
      <c r="H14" s="8">
        <f>ROUND(E14*G14,2)</f>
        <v>0</v>
      </c>
      <c r="J14" s="8">
        <f t="shared" ref="J14:J21" si="0">ROUND(E14*G14,2)</f>
        <v>0</v>
      </c>
      <c r="L14" s="9">
        <f t="shared" ref="L14:L21" si="1">E14*K14</f>
        <v>0</v>
      </c>
      <c r="N14" s="6">
        <f t="shared" ref="N14:N21" si="2">E14*M14</f>
        <v>0</v>
      </c>
      <c r="O14" s="7">
        <v>20</v>
      </c>
      <c r="P14" s="7" t="s">
        <v>146</v>
      </c>
      <c r="V14" s="10" t="s">
        <v>49</v>
      </c>
      <c r="W14" s="11">
        <v>2.8479999999999999</v>
      </c>
      <c r="Z14" s="7" t="s">
        <v>147</v>
      </c>
      <c r="AB14" s="7" t="s">
        <v>27</v>
      </c>
      <c r="AJ14" s="1" t="s">
        <v>148</v>
      </c>
      <c r="AK14" s="1" t="s">
        <v>149</v>
      </c>
    </row>
    <row r="15" spans="1:37">
      <c r="A15" s="2">
        <v>2</v>
      </c>
      <c r="B15" s="3" t="s">
        <v>150</v>
      </c>
      <c r="C15" s="4" t="s">
        <v>151</v>
      </c>
      <c r="D15" s="5" t="s">
        <v>152</v>
      </c>
      <c r="E15" s="6">
        <v>2</v>
      </c>
      <c r="F15" s="7" t="s">
        <v>145</v>
      </c>
      <c r="G15" s="8">
        <v>0</v>
      </c>
      <c r="I15" s="8">
        <f>ROUND(E15*G15,2)</f>
        <v>0</v>
      </c>
      <c r="J15" s="8">
        <f t="shared" si="0"/>
        <v>0</v>
      </c>
      <c r="K15" s="9">
        <v>2.5000000000000001E-2</v>
      </c>
      <c r="L15" s="9">
        <f t="shared" si="1"/>
        <v>0.05</v>
      </c>
      <c r="N15" s="6">
        <f t="shared" si="2"/>
        <v>0</v>
      </c>
      <c r="O15" s="7">
        <v>20</v>
      </c>
      <c r="P15" s="7" t="s">
        <v>146</v>
      </c>
      <c r="V15" s="10" t="s">
        <v>42</v>
      </c>
      <c r="Z15" s="7" t="s">
        <v>153</v>
      </c>
      <c r="AA15" s="7" t="s">
        <v>146</v>
      </c>
      <c r="AB15" s="7">
        <v>2</v>
      </c>
      <c r="AJ15" s="1" t="s">
        <v>154</v>
      </c>
      <c r="AK15" s="1" t="s">
        <v>149</v>
      </c>
    </row>
    <row r="16" spans="1:37" ht="25.5">
      <c r="A16" s="2">
        <v>3</v>
      </c>
      <c r="B16" s="3" t="s">
        <v>142</v>
      </c>
      <c r="C16" s="4" t="s">
        <v>155</v>
      </c>
      <c r="D16" s="5" t="s">
        <v>156</v>
      </c>
      <c r="E16" s="6">
        <v>2</v>
      </c>
      <c r="F16" s="7" t="s">
        <v>145</v>
      </c>
      <c r="G16" s="8">
        <v>0</v>
      </c>
      <c r="H16" s="8">
        <f>ROUND(E16*G16,2)</f>
        <v>0</v>
      </c>
      <c r="J16" s="8">
        <f t="shared" si="0"/>
        <v>0</v>
      </c>
      <c r="L16" s="9">
        <f t="shared" si="1"/>
        <v>0</v>
      </c>
      <c r="N16" s="6">
        <f t="shared" si="2"/>
        <v>0</v>
      </c>
      <c r="O16" s="7">
        <v>20</v>
      </c>
      <c r="P16" s="7" t="s">
        <v>146</v>
      </c>
      <c r="V16" s="10" t="s">
        <v>49</v>
      </c>
      <c r="W16" s="11">
        <v>1.494</v>
      </c>
      <c r="Z16" s="7" t="s">
        <v>147</v>
      </c>
      <c r="AB16" s="7" t="s">
        <v>27</v>
      </c>
      <c r="AJ16" s="1" t="s">
        <v>148</v>
      </c>
      <c r="AK16" s="1" t="s">
        <v>149</v>
      </c>
    </row>
    <row r="17" spans="1:37">
      <c r="A17" s="2">
        <v>4</v>
      </c>
      <c r="B17" s="3" t="s">
        <v>150</v>
      </c>
      <c r="C17" s="4" t="s">
        <v>157</v>
      </c>
      <c r="D17" s="5" t="s">
        <v>158</v>
      </c>
      <c r="E17" s="6">
        <v>2</v>
      </c>
      <c r="F17" s="7" t="s">
        <v>145</v>
      </c>
      <c r="G17" s="8">
        <v>0</v>
      </c>
      <c r="I17" s="8">
        <f>ROUND(E17*G17,2)</f>
        <v>0</v>
      </c>
      <c r="J17" s="8">
        <f t="shared" si="0"/>
        <v>0</v>
      </c>
      <c r="K17" s="9">
        <v>3.0000000000000001E-3</v>
      </c>
      <c r="L17" s="9">
        <f t="shared" si="1"/>
        <v>6.0000000000000001E-3</v>
      </c>
      <c r="N17" s="6">
        <f t="shared" si="2"/>
        <v>0</v>
      </c>
      <c r="O17" s="7">
        <v>20</v>
      </c>
      <c r="P17" s="7" t="s">
        <v>146</v>
      </c>
      <c r="V17" s="10" t="s">
        <v>42</v>
      </c>
      <c r="Z17" s="7" t="s">
        <v>159</v>
      </c>
      <c r="AA17" s="7" t="s">
        <v>146</v>
      </c>
      <c r="AB17" s="7">
        <v>8</v>
      </c>
      <c r="AJ17" s="1" t="s">
        <v>154</v>
      </c>
      <c r="AK17" s="1" t="s">
        <v>149</v>
      </c>
    </row>
    <row r="18" spans="1:37">
      <c r="A18" s="2">
        <v>5</v>
      </c>
      <c r="B18" s="3" t="s">
        <v>142</v>
      </c>
      <c r="C18" s="4" t="s">
        <v>160</v>
      </c>
      <c r="D18" s="5" t="s">
        <v>161</v>
      </c>
      <c r="E18" s="6">
        <v>3.84</v>
      </c>
      <c r="F18" s="7" t="s">
        <v>162</v>
      </c>
      <c r="G18" s="8">
        <v>0</v>
      </c>
      <c r="H18" s="8">
        <f>ROUND(E18*G18,2)</f>
        <v>0</v>
      </c>
      <c r="J18" s="8">
        <f t="shared" si="0"/>
        <v>0</v>
      </c>
      <c r="L18" s="9">
        <f t="shared" si="1"/>
        <v>0</v>
      </c>
      <c r="N18" s="6">
        <f t="shared" si="2"/>
        <v>0</v>
      </c>
      <c r="O18" s="7">
        <v>20</v>
      </c>
      <c r="P18" s="7" t="s">
        <v>146</v>
      </c>
      <c r="V18" s="10" t="s">
        <v>49</v>
      </c>
      <c r="W18" s="11">
        <v>0.44900000000000001</v>
      </c>
      <c r="Z18" s="7" t="s">
        <v>147</v>
      </c>
      <c r="AB18" s="7" t="s">
        <v>27</v>
      </c>
      <c r="AJ18" s="1" t="s">
        <v>148</v>
      </c>
      <c r="AK18" s="1" t="s">
        <v>149</v>
      </c>
    </row>
    <row r="19" spans="1:37">
      <c r="A19" s="2">
        <v>6</v>
      </c>
      <c r="B19" s="3" t="s">
        <v>142</v>
      </c>
      <c r="C19" s="4" t="s">
        <v>163</v>
      </c>
      <c r="D19" s="5" t="s">
        <v>164</v>
      </c>
      <c r="E19" s="6">
        <v>1</v>
      </c>
      <c r="F19" s="7" t="s">
        <v>145</v>
      </c>
      <c r="G19" s="8">
        <v>0</v>
      </c>
      <c r="H19" s="8">
        <f>ROUND(E19*G19,2)</f>
        <v>0</v>
      </c>
      <c r="J19" s="8">
        <f t="shared" si="0"/>
        <v>0</v>
      </c>
      <c r="L19" s="9">
        <f t="shared" si="1"/>
        <v>0</v>
      </c>
      <c r="N19" s="6">
        <f t="shared" si="2"/>
        <v>0</v>
      </c>
      <c r="O19" s="7">
        <v>20</v>
      </c>
      <c r="P19" s="7" t="s">
        <v>146</v>
      </c>
      <c r="V19" s="10" t="s">
        <v>49</v>
      </c>
      <c r="W19" s="11">
        <v>0.22</v>
      </c>
      <c r="Z19" s="7" t="s">
        <v>147</v>
      </c>
      <c r="AB19" s="7" t="s">
        <v>27</v>
      </c>
      <c r="AJ19" s="1" t="s">
        <v>148</v>
      </c>
      <c r="AK19" s="1" t="s">
        <v>149</v>
      </c>
    </row>
    <row r="20" spans="1:37">
      <c r="A20" s="2">
        <v>7</v>
      </c>
      <c r="B20" s="3" t="s">
        <v>142</v>
      </c>
      <c r="C20" s="4" t="s">
        <v>165</v>
      </c>
      <c r="D20" s="5" t="s">
        <v>166</v>
      </c>
      <c r="E20" s="6">
        <v>6</v>
      </c>
      <c r="F20" s="7" t="s">
        <v>145</v>
      </c>
      <c r="G20" s="8">
        <v>0</v>
      </c>
      <c r="H20" s="8">
        <f>ROUND(E20*G20,2)</f>
        <v>0</v>
      </c>
      <c r="J20" s="8">
        <f t="shared" si="0"/>
        <v>0</v>
      </c>
      <c r="L20" s="9">
        <f t="shared" si="1"/>
        <v>0</v>
      </c>
      <c r="N20" s="6">
        <f t="shared" si="2"/>
        <v>0</v>
      </c>
      <c r="O20" s="7">
        <v>20</v>
      </c>
      <c r="P20" s="7" t="s">
        <v>146</v>
      </c>
      <c r="V20" s="10" t="s">
        <v>49</v>
      </c>
      <c r="W20" s="11">
        <v>0.46200000000000002</v>
      </c>
      <c r="Z20" s="7" t="s">
        <v>147</v>
      </c>
      <c r="AB20" s="7" t="s">
        <v>27</v>
      </c>
      <c r="AJ20" s="1" t="s">
        <v>148</v>
      </c>
      <c r="AK20" s="1" t="s">
        <v>149</v>
      </c>
    </row>
    <row r="21" spans="1:37">
      <c r="A21" s="2">
        <v>8</v>
      </c>
      <c r="B21" s="3" t="s">
        <v>150</v>
      </c>
      <c r="C21" s="4" t="s">
        <v>167</v>
      </c>
      <c r="D21" s="5" t="s">
        <v>168</v>
      </c>
      <c r="E21" s="6">
        <v>6</v>
      </c>
      <c r="F21" s="7" t="s">
        <v>145</v>
      </c>
      <c r="G21" s="8">
        <v>0</v>
      </c>
      <c r="I21" s="8">
        <f>ROUND(E21*G21,2)</f>
        <v>0</v>
      </c>
      <c r="J21" s="8">
        <f t="shared" si="0"/>
        <v>0</v>
      </c>
      <c r="K21" s="9">
        <v>0.65</v>
      </c>
      <c r="L21" s="9">
        <f t="shared" si="1"/>
        <v>3.9000000000000004</v>
      </c>
      <c r="N21" s="6">
        <f t="shared" si="2"/>
        <v>0</v>
      </c>
      <c r="O21" s="7">
        <v>20</v>
      </c>
      <c r="P21" s="7" t="s">
        <v>146</v>
      </c>
      <c r="V21" s="10" t="s">
        <v>42</v>
      </c>
      <c r="Z21" s="7" t="s">
        <v>169</v>
      </c>
      <c r="AA21" s="7" t="s">
        <v>146</v>
      </c>
      <c r="AB21" s="7">
        <v>8</v>
      </c>
      <c r="AJ21" s="1" t="s">
        <v>154</v>
      </c>
      <c r="AK21" s="1" t="s">
        <v>149</v>
      </c>
    </row>
    <row r="22" spans="1:37">
      <c r="D22" s="140" t="s">
        <v>170</v>
      </c>
      <c r="E22" s="141">
        <f>J22</f>
        <v>0</v>
      </c>
      <c r="H22" s="141">
        <f>SUM(H12:H21)</f>
        <v>0</v>
      </c>
      <c r="I22" s="141">
        <f>SUM(I12:I21)</f>
        <v>0</v>
      </c>
      <c r="J22" s="141">
        <f>SUM(J12:J21)</f>
        <v>0</v>
      </c>
      <c r="L22" s="142">
        <f>SUM(L12:L21)</f>
        <v>3.9560000000000004</v>
      </c>
      <c r="N22" s="143">
        <f>SUM(N12:N21)</f>
        <v>0</v>
      </c>
      <c r="W22" s="11">
        <f>SUM(W12:W21)</f>
        <v>5.472999999999999</v>
      </c>
    </row>
    <row r="24" spans="1:37">
      <c r="B24" s="4" t="s">
        <v>171</v>
      </c>
    </row>
    <row r="25" spans="1:37" ht="25.5">
      <c r="A25" s="2">
        <v>9</v>
      </c>
      <c r="B25" s="3" t="s">
        <v>142</v>
      </c>
      <c r="C25" s="4" t="s">
        <v>172</v>
      </c>
      <c r="D25" s="5" t="s">
        <v>173</v>
      </c>
      <c r="E25" s="6">
        <v>3.1320000000000001</v>
      </c>
      <c r="F25" s="7" t="s">
        <v>100</v>
      </c>
      <c r="G25" s="8">
        <v>0</v>
      </c>
      <c r="H25" s="8">
        <f>ROUND(E25*G25,2)</f>
        <v>0</v>
      </c>
      <c r="J25" s="8">
        <f>ROUND(E25*G25,2)</f>
        <v>0</v>
      </c>
      <c r="L25" s="9">
        <f>E25*K25</f>
        <v>0</v>
      </c>
      <c r="N25" s="6">
        <f>E25*M25</f>
        <v>0</v>
      </c>
      <c r="O25" s="7">
        <v>20</v>
      </c>
      <c r="P25" s="7" t="s">
        <v>146</v>
      </c>
      <c r="V25" s="10" t="s">
        <v>49</v>
      </c>
      <c r="W25" s="11">
        <v>5.7130000000000001</v>
      </c>
      <c r="Z25" s="7" t="s">
        <v>174</v>
      </c>
      <c r="AB25" s="7">
        <v>7</v>
      </c>
      <c r="AJ25" s="1" t="s">
        <v>148</v>
      </c>
      <c r="AK25" s="1" t="s">
        <v>149</v>
      </c>
    </row>
    <row r="26" spans="1:37">
      <c r="D26" s="140" t="s">
        <v>175</v>
      </c>
      <c r="E26" s="141">
        <f>J26</f>
        <v>0</v>
      </c>
      <c r="H26" s="141">
        <f>SUM(H24:H25)</f>
        <v>0</v>
      </c>
      <c r="I26" s="141">
        <f>SUM(I24:I25)</f>
        <v>0</v>
      </c>
      <c r="J26" s="141">
        <f>SUM(J24:J25)</f>
        <v>0</v>
      </c>
      <c r="L26" s="142">
        <f>SUM(L24:L25)</f>
        <v>0</v>
      </c>
      <c r="N26" s="143">
        <f>SUM(N24:N25)</f>
        <v>0</v>
      </c>
      <c r="W26" s="11">
        <f>SUM(W24:W25)</f>
        <v>5.7130000000000001</v>
      </c>
    </row>
    <row r="28" spans="1:37">
      <c r="D28" s="140" t="s">
        <v>176</v>
      </c>
      <c r="E28" s="141">
        <f>J28</f>
        <v>0</v>
      </c>
      <c r="H28" s="141">
        <f>+H22+H26</f>
        <v>0</v>
      </c>
      <c r="I28" s="141">
        <f>+I22+I26</f>
        <v>0</v>
      </c>
      <c r="J28" s="141">
        <f>+J22+J26</f>
        <v>0</v>
      </c>
      <c r="L28" s="142">
        <f>+L22+L26</f>
        <v>3.9560000000000004</v>
      </c>
      <c r="N28" s="143">
        <f>+N22+N26</f>
        <v>0</v>
      </c>
      <c r="W28" s="11">
        <f>+W22+W26</f>
        <v>11.186</v>
      </c>
    </row>
    <row r="30" spans="1:37">
      <c r="D30" s="144" t="s">
        <v>177</v>
      </c>
      <c r="E30" s="141">
        <f>J30</f>
        <v>0</v>
      </c>
      <c r="H30" s="141">
        <f>+H28</f>
        <v>0</v>
      </c>
      <c r="I30" s="141">
        <f>+I28</f>
        <v>0</v>
      </c>
      <c r="J30" s="141">
        <f>+J28</f>
        <v>0</v>
      </c>
      <c r="L30" s="142">
        <f>+L28</f>
        <v>3.9560000000000004</v>
      </c>
      <c r="N30" s="143">
        <f>+N28</f>
        <v>0</v>
      </c>
      <c r="W30" s="11">
        <f>+W28</f>
        <v>11.186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showGridLines="0" workbookViewId="0"/>
  </sheetViews>
  <sheetFormatPr defaultColWidth="9.140625" defaultRowHeight="12.75"/>
  <cols>
    <col min="1" max="1" width="42.28515625" style="1" customWidth="1"/>
    <col min="2" max="4" width="9.7109375" style="13" customWidth="1"/>
    <col min="5" max="5" width="9.7109375" style="22" customWidth="1"/>
    <col min="6" max="6" width="8.7109375" style="18" customWidth="1"/>
    <col min="7" max="7" width="9.140625" style="18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12" t="s">
        <v>109</v>
      </c>
      <c r="C1" s="1"/>
      <c r="E1" s="12" t="s">
        <v>110</v>
      </c>
      <c r="F1" s="1"/>
      <c r="G1" s="1"/>
      <c r="Z1" s="39" t="s">
        <v>4</v>
      </c>
      <c r="AA1" s="39" t="s">
        <v>5</v>
      </c>
      <c r="AB1" s="39" t="s">
        <v>6</v>
      </c>
      <c r="AC1" s="39" t="s">
        <v>7</v>
      </c>
      <c r="AD1" s="39" t="s">
        <v>8</v>
      </c>
    </row>
    <row r="2" spans="1:30">
      <c r="A2" s="12" t="s">
        <v>111</v>
      </c>
      <c r="C2" s="1"/>
      <c r="E2" s="12" t="s">
        <v>112</v>
      </c>
      <c r="F2" s="1"/>
      <c r="G2" s="1"/>
      <c r="Z2" s="39" t="s">
        <v>10</v>
      </c>
      <c r="AA2" s="40" t="s">
        <v>58</v>
      </c>
      <c r="AB2" s="40" t="s">
        <v>12</v>
      </c>
      <c r="AC2" s="40"/>
      <c r="AD2" s="41"/>
    </row>
    <row r="3" spans="1:30">
      <c r="A3" s="12" t="s">
        <v>59</v>
      </c>
      <c r="C3" s="1"/>
      <c r="E3" s="12" t="s">
        <v>113</v>
      </c>
      <c r="F3" s="1"/>
      <c r="G3" s="1"/>
      <c r="Z3" s="39" t="s">
        <v>13</v>
      </c>
      <c r="AA3" s="40" t="s">
        <v>60</v>
      </c>
      <c r="AB3" s="40" t="s">
        <v>12</v>
      </c>
      <c r="AC3" s="40" t="s">
        <v>15</v>
      </c>
      <c r="AD3" s="41" t="s">
        <v>16</v>
      </c>
    </row>
    <row r="4" spans="1:30">
      <c r="B4" s="1"/>
      <c r="C4" s="1"/>
      <c r="D4" s="1"/>
      <c r="E4" s="1"/>
      <c r="F4" s="1"/>
      <c r="G4" s="1"/>
      <c r="Z4" s="39" t="s">
        <v>17</v>
      </c>
      <c r="AA4" s="40" t="s">
        <v>61</v>
      </c>
      <c r="AB4" s="40" t="s">
        <v>12</v>
      </c>
      <c r="AC4" s="40"/>
      <c r="AD4" s="41"/>
    </row>
    <row r="5" spans="1:30">
      <c r="A5" s="12" t="s">
        <v>114</v>
      </c>
      <c r="B5" s="1"/>
      <c r="C5" s="1"/>
      <c r="D5" s="1"/>
      <c r="E5" s="1"/>
      <c r="F5" s="1"/>
      <c r="G5" s="1"/>
      <c r="Z5" s="39" t="s">
        <v>23</v>
      </c>
      <c r="AA5" s="40" t="s">
        <v>60</v>
      </c>
      <c r="AB5" s="40" t="s">
        <v>12</v>
      </c>
      <c r="AC5" s="40" t="s">
        <v>15</v>
      </c>
      <c r="AD5" s="41" t="s">
        <v>16</v>
      </c>
    </row>
    <row r="6" spans="1:30">
      <c r="A6" s="12" t="s">
        <v>115</v>
      </c>
      <c r="B6" s="1"/>
      <c r="C6" s="1"/>
      <c r="D6" s="1"/>
      <c r="E6" s="1"/>
      <c r="F6" s="1"/>
      <c r="G6" s="1"/>
    </row>
    <row r="7" spans="1:30">
      <c r="A7" s="12" t="s">
        <v>116</v>
      </c>
      <c r="B7" s="1"/>
      <c r="C7" s="1"/>
      <c r="D7" s="1"/>
      <c r="E7" s="1"/>
      <c r="F7" s="1"/>
      <c r="G7" s="1"/>
    </row>
    <row r="8" spans="1:30" ht="13.5">
      <c r="A8" s="1" t="s">
        <v>117</v>
      </c>
      <c r="B8" s="17" t="str">
        <f>CONCATENATE(AA2," ",AB2," ",AC2," ",AD2)</f>
        <v xml:space="preserve">Rekapitulácia rozpočtu v EUR  </v>
      </c>
      <c r="G8" s="1"/>
    </row>
    <row r="9" spans="1:30">
      <c r="A9" s="19" t="s">
        <v>62</v>
      </c>
      <c r="B9" s="19" t="s">
        <v>29</v>
      </c>
      <c r="C9" s="19" t="s">
        <v>63</v>
      </c>
      <c r="D9" s="19" t="s">
        <v>64</v>
      </c>
      <c r="E9" s="46" t="s">
        <v>65</v>
      </c>
      <c r="F9" s="46" t="s">
        <v>66</v>
      </c>
      <c r="G9" s="46" t="s">
        <v>67</v>
      </c>
    </row>
    <row r="10" spans="1:30">
      <c r="A10" s="20"/>
      <c r="B10" s="20"/>
      <c r="C10" s="20" t="s">
        <v>68</v>
      </c>
      <c r="D10" s="20"/>
      <c r="E10" s="20" t="s">
        <v>64</v>
      </c>
      <c r="F10" s="20" t="s">
        <v>64</v>
      </c>
      <c r="G10" s="20" t="s">
        <v>64</v>
      </c>
    </row>
    <row r="12" spans="1:30">
      <c r="A12" s="1" t="s">
        <v>141</v>
      </c>
      <c r="B12" s="13">
        <f>Prehlad!H22</f>
        <v>0</v>
      </c>
      <c r="C12" s="13">
        <f>Prehlad!I22</f>
        <v>0</v>
      </c>
      <c r="D12" s="13">
        <f>Prehlad!J22</f>
        <v>0</v>
      </c>
      <c r="E12" s="22">
        <f>Prehlad!L22</f>
        <v>3.9560000000000004</v>
      </c>
      <c r="F12" s="18">
        <f>Prehlad!N22</f>
        <v>0</v>
      </c>
      <c r="G12" s="18">
        <f>Prehlad!W22</f>
        <v>5.472999999999999</v>
      </c>
    </row>
    <row r="13" spans="1:30">
      <c r="A13" s="1" t="s">
        <v>171</v>
      </c>
      <c r="B13" s="13">
        <f>Prehlad!H26</f>
        <v>0</v>
      </c>
      <c r="C13" s="13">
        <f>Prehlad!I26</f>
        <v>0</v>
      </c>
      <c r="D13" s="13">
        <f>Prehlad!J26</f>
        <v>0</v>
      </c>
      <c r="E13" s="22">
        <f>Prehlad!L26</f>
        <v>0</v>
      </c>
      <c r="F13" s="18">
        <f>Prehlad!N26</f>
        <v>0</v>
      </c>
      <c r="G13" s="18">
        <f>Prehlad!W26</f>
        <v>5.7130000000000001</v>
      </c>
    </row>
    <row r="14" spans="1:30">
      <c r="A14" s="1" t="s">
        <v>176</v>
      </c>
      <c r="B14" s="13">
        <f>Prehlad!H28</f>
        <v>0</v>
      </c>
      <c r="C14" s="13">
        <f>Prehlad!I28</f>
        <v>0</v>
      </c>
      <c r="D14" s="13">
        <f>Prehlad!J28</f>
        <v>0</v>
      </c>
      <c r="E14" s="22">
        <f>Prehlad!L28</f>
        <v>3.9560000000000004</v>
      </c>
      <c r="F14" s="18">
        <f>Prehlad!N28</f>
        <v>0</v>
      </c>
      <c r="G14" s="18">
        <f>Prehlad!W28</f>
        <v>11.186</v>
      </c>
    </row>
    <row r="17" spans="1:7">
      <c r="A17" s="1" t="s">
        <v>177</v>
      </c>
      <c r="B17" s="13">
        <f>Prehlad!H30</f>
        <v>0</v>
      </c>
      <c r="C17" s="13">
        <f>Prehlad!I30</f>
        <v>0</v>
      </c>
      <c r="D17" s="13">
        <f>Prehlad!J30</f>
        <v>0</v>
      </c>
      <c r="E17" s="22">
        <f>Prehlad!L30</f>
        <v>3.9560000000000004</v>
      </c>
      <c r="F17" s="18">
        <f>Prehlad!N30</f>
        <v>0</v>
      </c>
      <c r="G17" s="18">
        <f>Prehlad!W30</f>
        <v>11.186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opLeftCell="A16" workbookViewId="0"/>
  </sheetViews>
  <sheetFormatPr defaultColWidth="9.140625" defaultRowHeight="12.75"/>
  <cols>
    <col min="1" max="1" width="0.7109375" style="47" customWidth="1"/>
    <col min="2" max="2" width="3.7109375" style="47" customWidth="1"/>
    <col min="3" max="3" width="6.85546875" style="47" customWidth="1"/>
    <col min="4" max="6" width="14" style="47" customWidth="1"/>
    <col min="7" max="7" width="3.85546875" style="47" customWidth="1"/>
    <col min="8" max="8" width="17.7109375" style="47" customWidth="1"/>
    <col min="9" max="9" width="8.7109375" style="47" customWidth="1"/>
    <col min="10" max="10" width="14" style="47" customWidth="1"/>
    <col min="11" max="11" width="2.28515625" style="47" customWidth="1"/>
    <col min="12" max="12" width="6.85546875" style="47" customWidth="1"/>
    <col min="13" max="23" width="9.140625" style="47"/>
    <col min="24" max="25" width="5.7109375" style="47" customWidth="1"/>
    <col min="26" max="26" width="6.5703125" style="47" customWidth="1"/>
    <col min="27" max="27" width="21.42578125" style="47" customWidth="1"/>
    <col min="28" max="28" width="4.28515625" style="47" customWidth="1"/>
    <col min="29" max="29" width="8.28515625" style="47" customWidth="1"/>
    <col min="30" max="30" width="8.7109375" style="47" customWidth="1"/>
    <col min="31" max="16384" width="9.140625" style="47"/>
  </cols>
  <sheetData>
    <row r="1" spans="2:30" ht="28.5" customHeight="1">
      <c r="B1" s="48" t="s">
        <v>118</v>
      </c>
      <c r="C1" s="48"/>
      <c r="D1" s="48"/>
      <c r="F1" s="49" t="str">
        <f>CONCATENATE(AA2," ",AB2," ",AC2," ",AD2)</f>
        <v xml:space="preserve">Krycí list rozpočtu v EUR  </v>
      </c>
      <c r="G1" s="48"/>
      <c r="H1" s="48"/>
      <c r="I1" s="48"/>
      <c r="J1" s="48"/>
      <c r="Z1" s="39" t="s">
        <v>4</v>
      </c>
      <c r="AA1" s="39" t="s">
        <v>5</v>
      </c>
      <c r="AB1" s="39" t="s">
        <v>6</v>
      </c>
      <c r="AC1" s="39" t="s">
        <v>7</v>
      </c>
      <c r="AD1" s="39" t="s">
        <v>8</v>
      </c>
    </row>
    <row r="2" spans="2:30" ht="18" customHeight="1">
      <c r="B2" s="50"/>
      <c r="C2" s="51" t="s">
        <v>114</v>
      </c>
      <c r="D2" s="51"/>
      <c r="E2" s="51"/>
      <c r="F2" s="51"/>
      <c r="G2" s="52" t="s">
        <v>9</v>
      </c>
      <c r="H2" s="51" t="s">
        <v>119</v>
      </c>
      <c r="I2" s="51"/>
      <c r="J2" s="112"/>
      <c r="Z2" s="39" t="s">
        <v>10</v>
      </c>
      <c r="AA2" s="40" t="s">
        <v>11</v>
      </c>
      <c r="AB2" s="40" t="s">
        <v>12</v>
      </c>
      <c r="AC2" s="40"/>
      <c r="AD2" s="41"/>
    </row>
    <row r="3" spans="2:30" ht="18" customHeight="1">
      <c r="B3" s="53"/>
      <c r="C3" s="54" t="s">
        <v>115</v>
      </c>
      <c r="D3" s="54"/>
      <c r="E3" s="54"/>
      <c r="F3" s="54"/>
      <c r="G3" s="55" t="s">
        <v>120</v>
      </c>
      <c r="H3" s="54"/>
      <c r="I3" s="54"/>
      <c r="J3" s="113"/>
      <c r="Z3" s="39" t="s">
        <v>13</v>
      </c>
      <c r="AA3" s="40" t="s">
        <v>14</v>
      </c>
      <c r="AB3" s="40" t="s">
        <v>12</v>
      </c>
      <c r="AC3" s="40" t="s">
        <v>15</v>
      </c>
      <c r="AD3" s="41" t="s">
        <v>16</v>
      </c>
    </row>
    <row r="4" spans="2:30" ht="18" customHeight="1">
      <c r="B4" s="56"/>
      <c r="C4" s="57" t="s">
        <v>116</v>
      </c>
      <c r="D4" s="57"/>
      <c r="E4" s="57"/>
      <c r="F4" s="57"/>
      <c r="G4" s="58"/>
      <c r="H4" s="57"/>
      <c r="I4" s="57"/>
      <c r="J4" s="114"/>
      <c r="Z4" s="39" t="s">
        <v>17</v>
      </c>
      <c r="AA4" s="40" t="s">
        <v>18</v>
      </c>
      <c r="AB4" s="40" t="s">
        <v>12</v>
      </c>
      <c r="AC4" s="40"/>
      <c r="AD4" s="41"/>
    </row>
    <row r="5" spans="2:30" ht="18" customHeight="1">
      <c r="B5" s="59"/>
      <c r="C5" s="60" t="s">
        <v>19</v>
      </c>
      <c r="D5" s="60"/>
      <c r="E5" s="60" t="s">
        <v>20</v>
      </c>
      <c r="F5" s="61"/>
      <c r="G5" s="61" t="s">
        <v>21</v>
      </c>
      <c r="H5" s="60" t="s">
        <v>121</v>
      </c>
      <c r="I5" s="61" t="s">
        <v>22</v>
      </c>
      <c r="J5" s="115" t="s">
        <v>122</v>
      </c>
      <c r="Z5" s="39" t="s">
        <v>23</v>
      </c>
      <c r="AA5" s="40" t="s">
        <v>14</v>
      </c>
      <c r="AB5" s="40" t="s">
        <v>12</v>
      </c>
      <c r="AC5" s="40" t="s">
        <v>15</v>
      </c>
      <c r="AD5" s="41" t="s">
        <v>16</v>
      </c>
    </row>
    <row r="6" spans="2:30" ht="18" customHeight="1">
      <c r="B6" s="50"/>
      <c r="C6" s="51" t="s">
        <v>1</v>
      </c>
      <c r="D6" s="51" t="s">
        <v>123</v>
      </c>
      <c r="E6" s="51"/>
      <c r="F6" s="51"/>
      <c r="G6" s="51" t="s">
        <v>24</v>
      </c>
      <c r="H6" s="51"/>
      <c r="I6" s="51"/>
      <c r="J6" s="112"/>
    </row>
    <row r="7" spans="2:30" ht="18" customHeight="1">
      <c r="B7" s="62"/>
      <c r="C7" s="63"/>
      <c r="D7" s="64"/>
      <c r="E7" s="64"/>
      <c r="F7" s="64"/>
      <c r="G7" s="64" t="s">
        <v>25</v>
      </c>
      <c r="H7" s="64"/>
      <c r="I7" s="64"/>
      <c r="J7" s="116"/>
    </row>
    <row r="8" spans="2:30" ht="18" customHeight="1">
      <c r="B8" s="53"/>
      <c r="C8" s="54" t="s">
        <v>0</v>
      </c>
      <c r="D8" s="54"/>
      <c r="E8" s="54"/>
      <c r="F8" s="54"/>
      <c r="G8" s="54" t="s">
        <v>24</v>
      </c>
      <c r="H8" s="54"/>
      <c r="I8" s="54"/>
      <c r="J8" s="113"/>
    </row>
    <row r="9" spans="2:30" ht="18" customHeight="1">
      <c r="B9" s="56"/>
      <c r="C9" s="58"/>
      <c r="D9" s="57"/>
      <c r="E9" s="57"/>
      <c r="F9" s="57"/>
      <c r="G9" s="64" t="s">
        <v>25</v>
      </c>
      <c r="H9" s="57"/>
      <c r="I9" s="57"/>
      <c r="J9" s="114"/>
    </row>
    <row r="10" spans="2:30" ht="18" customHeight="1">
      <c r="B10" s="53"/>
      <c r="C10" s="54" t="s">
        <v>26</v>
      </c>
      <c r="D10" s="54" t="s">
        <v>124</v>
      </c>
      <c r="E10" s="54"/>
      <c r="F10" s="54"/>
      <c r="G10" s="54" t="s">
        <v>24</v>
      </c>
      <c r="H10" s="54"/>
      <c r="I10" s="54"/>
      <c r="J10" s="113"/>
    </row>
    <row r="11" spans="2:30" ht="18" customHeight="1">
      <c r="B11" s="65"/>
      <c r="C11" s="66"/>
      <c r="D11" s="66"/>
      <c r="E11" s="66"/>
      <c r="F11" s="66"/>
      <c r="G11" s="66" t="s">
        <v>25</v>
      </c>
      <c r="H11" s="66"/>
      <c r="I11" s="66"/>
      <c r="J11" s="117"/>
    </row>
    <row r="12" spans="2:30" ht="18" customHeight="1">
      <c r="B12" s="67"/>
      <c r="C12" s="51"/>
      <c r="D12" s="51"/>
      <c r="E12" s="51"/>
      <c r="F12" s="68">
        <f>IF(B12&lt;&gt;0,ROUND($J$31/B12,0),0)</f>
        <v>0</v>
      </c>
      <c r="G12" s="52"/>
      <c r="H12" s="51"/>
      <c r="I12" s="51"/>
      <c r="J12" s="118">
        <f>IF(G12&lt;&gt;0,ROUND($J$31/G12,0),0)</f>
        <v>0</v>
      </c>
    </row>
    <row r="13" spans="2:30" ht="18" customHeight="1">
      <c r="B13" s="69"/>
      <c r="C13" s="64"/>
      <c r="D13" s="64"/>
      <c r="E13" s="64"/>
      <c r="F13" s="70">
        <f>IF(B13&lt;&gt;0,ROUND($J$31/B13,0),0)</f>
        <v>0</v>
      </c>
      <c r="G13" s="63"/>
      <c r="H13" s="64"/>
      <c r="I13" s="64"/>
      <c r="J13" s="119">
        <f>IF(G13&lt;&gt;0,ROUND($J$31/G13,0),0)</f>
        <v>0</v>
      </c>
    </row>
    <row r="14" spans="2:30" ht="18" customHeight="1">
      <c r="B14" s="71"/>
      <c r="C14" s="66"/>
      <c r="D14" s="66"/>
      <c r="E14" s="66"/>
      <c r="F14" s="72">
        <f>IF(B14&lt;&gt;0,ROUND($J$31/B14,0),0)</f>
        <v>0</v>
      </c>
      <c r="G14" s="73"/>
      <c r="H14" s="66"/>
      <c r="I14" s="66"/>
      <c r="J14" s="120">
        <f>IF(G14&lt;&gt;0,ROUND($J$31/G14,0),0)</f>
        <v>0</v>
      </c>
    </row>
    <row r="15" spans="2:30" ht="18" customHeight="1">
      <c r="B15" s="74" t="s">
        <v>27</v>
      </c>
      <c r="C15" s="75" t="s">
        <v>28</v>
      </c>
      <c r="D15" s="76" t="s">
        <v>29</v>
      </c>
      <c r="E15" s="76" t="s">
        <v>30</v>
      </c>
      <c r="F15" s="77" t="s">
        <v>31</v>
      </c>
      <c r="G15" s="74" t="s">
        <v>32</v>
      </c>
      <c r="H15" s="78" t="s">
        <v>33</v>
      </c>
      <c r="I15" s="89"/>
      <c r="J15" s="90"/>
    </row>
    <row r="16" spans="2:30" ht="18" customHeight="1">
      <c r="B16" s="79">
        <v>1</v>
      </c>
      <c r="C16" s="80" t="s">
        <v>34</v>
      </c>
      <c r="D16" s="129">
        <f>Prehlad!H28</f>
        <v>0</v>
      </c>
      <c r="E16" s="129">
        <f>Prehlad!I28</f>
        <v>0</v>
      </c>
      <c r="F16" s="130">
        <f>D16+E16</f>
        <v>0</v>
      </c>
      <c r="G16" s="79">
        <v>6</v>
      </c>
      <c r="H16" s="81" t="s">
        <v>125</v>
      </c>
      <c r="I16" s="121"/>
      <c r="J16" s="130">
        <v>0</v>
      </c>
    </row>
    <row r="17" spans="2:10" ht="18" customHeight="1">
      <c r="B17" s="82">
        <v>2</v>
      </c>
      <c r="C17" s="83" t="s">
        <v>35</v>
      </c>
      <c r="D17" s="131"/>
      <c r="E17" s="131"/>
      <c r="F17" s="130">
        <f>D17+E17</f>
        <v>0</v>
      </c>
      <c r="G17" s="82">
        <v>7</v>
      </c>
      <c r="H17" s="84" t="s">
        <v>126</v>
      </c>
      <c r="I17" s="54"/>
      <c r="J17" s="132">
        <v>0</v>
      </c>
    </row>
    <row r="18" spans="2:10" ht="18" customHeight="1">
      <c r="B18" s="82">
        <v>3</v>
      </c>
      <c r="C18" s="83" t="s">
        <v>36</v>
      </c>
      <c r="D18" s="131"/>
      <c r="E18" s="131"/>
      <c r="F18" s="130">
        <f>D18+E18</f>
        <v>0</v>
      </c>
      <c r="G18" s="82">
        <v>8</v>
      </c>
      <c r="H18" s="84" t="s">
        <v>127</v>
      </c>
      <c r="I18" s="54"/>
      <c r="J18" s="132">
        <v>0</v>
      </c>
    </row>
    <row r="19" spans="2:10" ht="18" customHeight="1">
      <c r="B19" s="82">
        <v>4</v>
      </c>
      <c r="C19" s="83" t="s">
        <v>37</v>
      </c>
      <c r="D19" s="131"/>
      <c r="E19" s="131"/>
      <c r="F19" s="133">
        <f>D19+E19</f>
        <v>0</v>
      </c>
      <c r="G19" s="82">
        <v>9</v>
      </c>
      <c r="H19" s="84" t="s">
        <v>2</v>
      </c>
      <c r="I19" s="54"/>
      <c r="J19" s="132">
        <v>0</v>
      </c>
    </row>
    <row r="20" spans="2:10" ht="18" customHeight="1">
      <c r="B20" s="85">
        <v>5</v>
      </c>
      <c r="C20" s="86" t="s">
        <v>38</v>
      </c>
      <c r="D20" s="134">
        <f>SUM(D16:D19)</f>
        <v>0</v>
      </c>
      <c r="E20" s="135">
        <f>SUM(E16:E19)</f>
        <v>0</v>
      </c>
      <c r="F20" s="136">
        <f>SUM(F16:F19)</f>
        <v>0</v>
      </c>
      <c r="G20" s="87">
        <v>10</v>
      </c>
      <c r="I20" s="122" t="s">
        <v>39</v>
      </c>
      <c r="J20" s="136">
        <f>SUM(J16:J19)</f>
        <v>0</v>
      </c>
    </row>
    <row r="21" spans="2:10" ht="18" customHeight="1">
      <c r="B21" s="74" t="s">
        <v>40</v>
      </c>
      <c r="C21" s="88"/>
      <c r="D21" s="89" t="s">
        <v>41</v>
      </c>
      <c r="E21" s="89"/>
      <c r="F21" s="90"/>
      <c r="G21" s="74" t="s">
        <v>42</v>
      </c>
      <c r="H21" s="78" t="s">
        <v>43</v>
      </c>
      <c r="I21" s="89"/>
      <c r="J21" s="90"/>
    </row>
    <row r="22" spans="2:10" ht="18" customHeight="1">
      <c r="B22" s="79">
        <v>11</v>
      </c>
      <c r="C22" s="81" t="s">
        <v>128</v>
      </c>
      <c r="D22" s="91" t="s">
        <v>2</v>
      </c>
      <c r="E22" s="92">
        <v>0</v>
      </c>
      <c r="F22" s="130">
        <f>ROUND(((D16+E16+D17+E17+D18)*E22),2)</f>
        <v>0</v>
      </c>
      <c r="G22" s="82">
        <v>16</v>
      </c>
      <c r="H22" s="84" t="s">
        <v>44</v>
      </c>
      <c r="I22" s="123"/>
      <c r="J22" s="132">
        <v>0</v>
      </c>
    </row>
    <row r="23" spans="2:10" ht="18" customHeight="1">
      <c r="B23" s="82">
        <v>12</v>
      </c>
      <c r="C23" s="84" t="s">
        <v>129</v>
      </c>
      <c r="D23" s="93"/>
      <c r="E23" s="94">
        <v>0</v>
      </c>
      <c r="F23" s="132">
        <f>ROUND(((D16+E16+D17+E17+D18)*E23),2)</f>
        <v>0</v>
      </c>
      <c r="G23" s="82">
        <v>17</v>
      </c>
      <c r="H23" s="84" t="s">
        <v>131</v>
      </c>
      <c r="I23" s="123"/>
      <c r="J23" s="132">
        <v>0</v>
      </c>
    </row>
    <row r="24" spans="2:10" ht="18" customHeight="1">
      <c r="B24" s="82">
        <v>13</v>
      </c>
      <c r="C24" s="84" t="s">
        <v>130</v>
      </c>
      <c r="D24" s="93"/>
      <c r="E24" s="94">
        <v>0</v>
      </c>
      <c r="F24" s="132">
        <f>ROUND(((D16+E16+D17+E17+D18)*E24),2)</f>
        <v>0</v>
      </c>
      <c r="G24" s="82">
        <v>18</v>
      </c>
      <c r="H24" s="84" t="s">
        <v>132</v>
      </c>
      <c r="I24" s="123"/>
      <c r="J24" s="132">
        <v>0</v>
      </c>
    </row>
    <row r="25" spans="2:10" ht="18" customHeight="1">
      <c r="B25" s="82">
        <v>14</v>
      </c>
      <c r="C25" s="84" t="s">
        <v>2</v>
      </c>
      <c r="D25" s="93"/>
      <c r="E25" s="94">
        <v>0</v>
      </c>
      <c r="F25" s="132">
        <f>ROUND(((D16+E16+D17+E17+D18+E18)*E25),2)</f>
        <v>0</v>
      </c>
      <c r="G25" s="82">
        <v>19</v>
      </c>
      <c r="H25" s="84" t="s">
        <v>2</v>
      </c>
      <c r="I25" s="123"/>
      <c r="J25" s="132">
        <v>0</v>
      </c>
    </row>
    <row r="26" spans="2:10" ht="18" customHeight="1">
      <c r="B26" s="85">
        <v>15</v>
      </c>
      <c r="C26" s="95"/>
      <c r="D26" s="96"/>
      <c r="E26" s="96" t="s">
        <v>45</v>
      </c>
      <c r="F26" s="136">
        <f>SUM(F22:F25)</f>
        <v>0</v>
      </c>
      <c r="G26" s="85">
        <v>20</v>
      </c>
      <c r="H26" s="95"/>
      <c r="I26" s="96" t="s">
        <v>46</v>
      </c>
      <c r="J26" s="136">
        <f>SUM(J22:J25)</f>
        <v>0</v>
      </c>
    </row>
    <row r="27" spans="2:10" ht="18" customHeight="1">
      <c r="B27" s="97"/>
      <c r="C27" s="98" t="s">
        <v>47</v>
      </c>
      <c r="D27" s="99"/>
      <c r="E27" s="100" t="s">
        <v>48</v>
      </c>
      <c r="F27" s="101"/>
      <c r="G27" s="74" t="s">
        <v>49</v>
      </c>
      <c r="H27" s="78" t="s">
        <v>50</v>
      </c>
      <c r="I27" s="89"/>
      <c r="J27" s="90"/>
    </row>
    <row r="28" spans="2:10" ht="18" customHeight="1">
      <c r="B28" s="102"/>
      <c r="C28" s="103"/>
      <c r="D28" s="104"/>
      <c r="E28" s="105"/>
      <c r="F28" s="101"/>
      <c r="G28" s="79">
        <v>21</v>
      </c>
      <c r="H28" s="81"/>
      <c r="I28" s="124" t="s">
        <v>51</v>
      </c>
      <c r="J28" s="130">
        <f>ROUND(F20,2)+J20+F26+J26</f>
        <v>0</v>
      </c>
    </row>
    <row r="29" spans="2:10" ht="18" customHeight="1">
      <c r="B29" s="102"/>
      <c r="C29" s="104" t="s">
        <v>52</v>
      </c>
      <c r="D29" s="104"/>
      <c r="E29" s="106"/>
      <c r="F29" s="101"/>
      <c r="G29" s="82">
        <v>22</v>
      </c>
      <c r="H29" s="84" t="s">
        <v>133</v>
      </c>
      <c r="I29" s="137">
        <f>J28-I30</f>
        <v>0</v>
      </c>
      <c r="J29" s="132">
        <f>ROUND((I29*20)/100,2)</f>
        <v>0</v>
      </c>
    </row>
    <row r="30" spans="2:10" ht="18" customHeight="1">
      <c r="B30" s="53"/>
      <c r="C30" s="54" t="s">
        <v>53</v>
      </c>
      <c r="D30" s="54"/>
      <c r="E30" s="106"/>
      <c r="F30" s="101"/>
      <c r="G30" s="82">
        <v>23</v>
      </c>
      <c r="H30" s="84" t="s">
        <v>134</v>
      </c>
      <c r="I30" s="137">
        <f>SUMIF(Prehlad!O11:O9999,0,Prehlad!J11:J9999)</f>
        <v>0</v>
      </c>
      <c r="J30" s="132">
        <f>ROUND((I30*0)/100,1)</f>
        <v>0</v>
      </c>
    </row>
    <row r="31" spans="2:10" ht="18" customHeight="1">
      <c r="B31" s="102"/>
      <c r="C31" s="104"/>
      <c r="D31" s="104"/>
      <c r="E31" s="106"/>
      <c r="F31" s="101"/>
      <c r="G31" s="85">
        <v>24</v>
      </c>
      <c r="H31" s="95"/>
      <c r="I31" s="96" t="s">
        <v>54</v>
      </c>
      <c r="J31" s="136">
        <f>SUM(J28:J30)</f>
        <v>0</v>
      </c>
    </row>
    <row r="32" spans="2:10" ht="18" customHeight="1">
      <c r="B32" s="97"/>
      <c r="C32" s="104"/>
      <c r="D32" s="101"/>
      <c r="E32" s="107"/>
      <c r="F32" s="101"/>
      <c r="G32" s="108" t="s">
        <v>55</v>
      </c>
      <c r="H32" s="109" t="s">
        <v>135</v>
      </c>
      <c r="I32" s="125"/>
      <c r="J32" s="126">
        <v>0</v>
      </c>
    </row>
    <row r="33" spans="2:10" ht="18" customHeight="1">
      <c r="B33" s="110"/>
      <c r="C33" s="111"/>
      <c r="D33" s="98" t="s">
        <v>56</v>
      </c>
      <c r="E33" s="111"/>
      <c r="F33" s="111"/>
      <c r="G33" s="111"/>
      <c r="H33" s="111" t="s">
        <v>57</v>
      </c>
      <c r="I33" s="111"/>
      <c r="J33" s="127"/>
    </row>
    <row r="34" spans="2:10" ht="18" customHeight="1">
      <c r="B34" s="102"/>
      <c r="C34" s="103"/>
      <c r="D34" s="104"/>
      <c r="E34" s="104"/>
      <c r="F34" s="103"/>
      <c r="G34" s="104"/>
      <c r="H34" s="104"/>
      <c r="I34" s="104"/>
      <c r="J34" s="128"/>
    </row>
    <row r="35" spans="2:10" ht="18" customHeight="1">
      <c r="B35" s="102"/>
      <c r="C35" s="104" t="s">
        <v>52</v>
      </c>
      <c r="D35" s="104"/>
      <c r="E35" s="104"/>
      <c r="F35" s="103"/>
      <c r="G35" s="104" t="s">
        <v>52</v>
      </c>
      <c r="H35" s="104"/>
      <c r="I35" s="104"/>
      <c r="J35" s="128"/>
    </row>
    <row r="36" spans="2:10" ht="18" customHeight="1">
      <c r="B36" s="53"/>
      <c r="C36" s="54" t="s">
        <v>53</v>
      </c>
      <c r="D36" s="54"/>
      <c r="E36" s="54"/>
      <c r="F36" s="55"/>
      <c r="G36" s="54" t="s">
        <v>53</v>
      </c>
      <c r="H36" s="54"/>
      <c r="I36" s="54"/>
      <c r="J36" s="113"/>
    </row>
    <row r="37" spans="2:10" ht="18" customHeight="1">
      <c r="B37" s="102"/>
      <c r="C37" s="104" t="s">
        <v>48</v>
      </c>
      <c r="D37" s="104"/>
      <c r="E37" s="104"/>
      <c r="F37" s="103"/>
      <c r="G37" s="104" t="s">
        <v>48</v>
      </c>
      <c r="H37" s="104"/>
      <c r="I37" s="104"/>
      <c r="J37" s="128"/>
    </row>
    <row r="38" spans="2:10" ht="18" customHeight="1">
      <c r="B38" s="102"/>
      <c r="C38" s="104"/>
      <c r="D38" s="104"/>
      <c r="E38" s="104"/>
      <c r="F38" s="104"/>
      <c r="G38" s="104"/>
      <c r="H38" s="104"/>
      <c r="I38" s="104"/>
      <c r="J38" s="128"/>
    </row>
    <row r="39" spans="2:10" ht="18" customHeight="1">
      <c r="B39" s="102"/>
      <c r="C39" s="104"/>
      <c r="D39" s="104"/>
      <c r="E39" s="104"/>
      <c r="F39" s="104"/>
      <c r="G39" s="104"/>
      <c r="H39" s="104"/>
      <c r="I39" s="104"/>
      <c r="J39" s="128"/>
    </row>
    <row r="40" spans="2:10" ht="18" customHeight="1">
      <c r="B40" s="102"/>
      <c r="C40" s="104"/>
      <c r="D40" s="104"/>
      <c r="E40" s="104"/>
      <c r="F40" s="104"/>
      <c r="G40" s="104"/>
      <c r="H40" s="104"/>
      <c r="I40" s="104"/>
      <c r="J40" s="128"/>
    </row>
    <row r="41" spans="2:10" ht="18" customHeight="1">
      <c r="B41" s="65"/>
      <c r="C41" s="66"/>
      <c r="D41" s="66"/>
      <c r="E41" s="66"/>
      <c r="F41" s="66"/>
      <c r="G41" s="66"/>
      <c r="H41" s="66"/>
      <c r="I41" s="66"/>
      <c r="J41" s="117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Toshiba</cp:lastModifiedBy>
  <cp:lastPrinted>2016-04-18T11:45:00Z</cp:lastPrinted>
  <dcterms:created xsi:type="dcterms:W3CDTF">1999-04-06T07:39:00Z</dcterms:created>
  <dcterms:modified xsi:type="dcterms:W3CDTF">2019-09-18T13:15:02Z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