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" windowWidth="7485" windowHeight="4140" activeTab="2"/>
  </bookViews>
  <sheets>
    <sheet name="Kryci list" sheetId="3" r:id="rId1"/>
    <sheet name="Rekapitulacia" sheetId="4" r:id="rId2"/>
    <sheet name="Prehlad" sheetId="5" r:id="rId3"/>
    <sheet name="Figury" sheetId="6" r:id="rId4"/>
  </sheets>
  <definedNames>
    <definedName name="_xlnm._FilterDatabase" hidden="1">#REF!</definedName>
    <definedName name="fakt1R">#REF!</definedName>
    <definedName name="_xlnm.Print_Titles" localSheetId="3">Figury!$8:$10</definedName>
    <definedName name="_xlnm.Print_Titles" localSheetId="2">Prehlad!$8:$10</definedName>
    <definedName name="_xlnm.Print_Titles" localSheetId="1">Rekapitulacia!$8:$10</definedName>
    <definedName name="_xlnm.Print_Area" localSheetId="3">Figury!$A:$D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124519"/>
</workbook>
</file>

<file path=xl/calcChain.xml><?xml version="1.0" encoding="utf-8"?>
<calcChain xmlns="http://schemas.openxmlformats.org/spreadsheetml/2006/main">
  <c r="I30" i="3"/>
  <c r="J30" s="1"/>
  <c r="G33" i="4"/>
  <c r="W324" i="5"/>
  <c r="N324"/>
  <c r="F33" i="4" s="1"/>
  <c r="L324" i="5"/>
  <c r="E33" i="4" s="1"/>
  <c r="I324" i="5"/>
  <c r="C33" i="4" s="1"/>
  <c r="J323" i="5"/>
  <c r="J324" s="1"/>
  <c r="H323"/>
  <c r="H324" s="1"/>
  <c r="B33" i="4" s="1"/>
  <c r="G32"/>
  <c r="E32"/>
  <c r="C32"/>
  <c r="W320" i="5"/>
  <c r="W326" s="1"/>
  <c r="G34" i="4" s="1"/>
  <c r="N320" i="5"/>
  <c r="F32" i="4" s="1"/>
  <c r="L320" i="5"/>
  <c r="L326" s="1"/>
  <c r="E34" i="4" s="1"/>
  <c r="I320" i="5"/>
  <c r="I326" s="1"/>
  <c r="H320"/>
  <c r="B32" i="4" s="1"/>
  <c r="J319" i="5"/>
  <c r="J320" s="1"/>
  <c r="D32" i="4" s="1"/>
  <c r="H319" i="5"/>
  <c r="C29" i="4"/>
  <c r="W313" i="5"/>
  <c r="G29" i="4" s="1"/>
  <c r="N313" i="5"/>
  <c r="F29" i="4" s="1"/>
  <c r="I313" i="5"/>
  <c r="L312"/>
  <c r="J312"/>
  <c r="J313" s="1"/>
  <c r="H312"/>
  <c r="L311"/>
  <c r="L313" s="1"/>
  <c r="E29" i="4" s="1"/>
  <c r="J311" i="5"/>
  <c r="H311"/>
  <c r="H313" s="1"/>
  <c r="B29" i="4" s="1"/>
  <c r="F28"/>
  <c r="W308" i="5"/>
  <c r="G28" i="4" s="1"/>
  <c r="N308" i="5"/>
  <c r="I308"/>
  <c r="C28" i="4" s="1"/>
  <c r="L298" i="5"/>
  <c r="J298"/>
  <c r="H298"/>
  <c r="L289"/>
  <c r="L308" s="1"/>
  <c r="E28" i="4" s="1"/>
  <c r="J289" i="5"/>
  <c r="H289"/>
  <c r="H308" s="1"/>
  <c r="B28" i="4" s="1"/>
  <c r="G27"/>
  <c r="W286" i="5"/>
  <c r="N286"/>
  <c r="F27" i="4" s="1"/>
  <c r="J285" i="5"/>
  <c r="H285"/>
  <c r="L284"/>
  <c r="J284"/>
  <c r="I284"/>
  <c r="L281"/>
  <c r="J281"/>
  <c r="H281"/>
  <c r="J280"/>
  <c r="I280"/>
  <c r="J279"/>
  <c r="I279"/>
  <c r="L276"/>
  <c r="L286" s="1"/>
  <c r="E27" i="4" s="1"/>
  <c r="J276" i="5"/>
  <c r="H276"/>
  <c r="G26" i="4"/>
  <c r="W273" i="5"/>
  <c r="N273"/>
  <c r="F26" i="4" s="1"/>
  <c r="J272" i="5"/>
  <c r="H272"/>
  <c r="L270"/>
  <c r="J270"/>
  <c r="I270"/>
  <c r="L262"/>
  <c r="J262"/>
  <c r="H262"/>
  <c r="L260"/>
  <c r="J260"/>
  <c r="I260"/>
  <c r="L258"/>
  <c r="J258"/>
  <c r="I258"/>
  <c r="L253"/>
  <c r="L273" s="1"/>
  <c r="E26" i="4" s="1"/>
  <c r="J253" i="5"/>
  <c r="H253"/>
  <c r="F25" i="4"/>
  <c r="W250" i="5"/>
  <c r="G25" i="4" s="1"/>
  <c r="N250" i="5"/>
  <c r="I250"/>
  <c r="C25" i="4" s="1"/>
  <c r="J249" i="5"/>
  <c r="H249"/>
  <c r="L247"/>
  <c r="J247"/>
  <c r="H247"/>
  <c r="L246"/>
  <c r="J246"/>
  <c r="H246"/>
  <c r="L243"/>
  <c r="J243"/>
  <c r="H243"/>
  <c r="L241"/>
  <c r="J241"/>
  <c r="H241"/>
  <c r="L240"/>
  <c r="J240"/>
  <c r="H240"/>
  <c r="L239"/>
  <c r="J239"/>
  <c r="H239"/>
  <c r="L237"/>
  <c r="L250" s="1"/>
  <c r="E25" i="4" s="1"/>
  <c r="J237" i="5"/>
  <c r="H237"/>
  <c r="L236"/>
  <c r="J236"/>
  <c r="H236"/>
  <c r="J234"/>
  <c r="H234"/>
  <c r="H250" s="1"/>
  <c r="B25" i="4" s="1"/>
  <c r="G24"/>
  <c r="F24"/>
  <c r="W231" i="5"/>
  <c r="N231"/>
  <c r="J230"/>
  <c r="H230"/>
  <c r="L228"/>
  <c r="J228"/>
  <c r="H228"/>
  <c r="L222"/>
  <c r="J222"/>
  <c r="I222"/>
  <c r="J221"/>
  <c r="H221"/>
  <c r="L219"/>
  <c r="J219"/>
  <c r="I219"/>
  <c r="J218"/>
  <c r="H218"/>
  <c r="L214"/>
  <c r="J214"/>
  <c r="I214"/>
  <c r="L203"/>
  <c r="J203"/>
  <c r="H203"/>
  <c r="L197"/>
  <c r="J197"/>
  <c r="H197"/>
  <c r="L193"/>
  <c r="L231" s="1"/>
  <c r="E24" i="4" s="1"/>
  <c r="J193" i="5"/>
  <c r="H193"/>
  <c r="L192"/>
  <c r="J192"/>
  <c r="I192"/>
  <c r="L191"/>
  <c r="J191"/>
  <c r="I191"/>
  <c r="L186"/>
  <c r="J186"/>
  <c r="H186"/>
  <c r="G23" i="4"/>
  <c r="W183" i="5"/>
  <c r="N183"/>
  <c r="F23" i="4" s="1"/>
  <c r="H183" i="5"/>
  <c r="B23" i="4" s="1"/>
  <c r="L182" i="5"/>
  <c r="J182"/>
  <c r="I182"/>
  <c r="I183" s="1"/>
  <c r="C23" i="4" s="1"/>
  <c r="L181" i="5"/>
  <c r="L183" s="1"/>
  <c r="E23" i="4" s="1"/>
  <c r="J181" i="5"/>
  <c r="H181"/>
  <c r="G22" i="4"/>
  <c r="F22"/>
  <c r="W178" i="5"/>
  <c r="N178"/>
  <c r="L178"/>
  <c r="E22" i="4" s="1"/>
  <c r="J177" i="5"/>
  <c r="H177"/>
  <c r="J175"/>
  <c r="I175"/>
  <c r="J174"/>
  <c r="I174"/>
  <c r="J173"/>
  <c r="H173"/>
  <c r="G21" i="4"/>
  <c r="W170" i="5"/>
  <c r="W315" s="1"/>
  <c r="G30" i="4" s="1"/>
  <c r="N170" i="5"/>
  <c r="N315" s="1"/>
  <c r="F30" i="4" s="1"/>
  <c r="J169" i="5"/>
  <c r="H169"/>
  <c r="L168"/>
  <c r="J168"/>
  <c r="I168"/>
  <c r="L167"/>
  <c r="J167"/>
  <c r="H167"/>
  <c r="L166"/>
  <c r="L170" s="1"/>
  <c r="J166"/>
  <c r="I166"/>
  <c r="J163"/>
  <c r="H163"/>
  <c r="W157"/>
  <c r="G18" i="4" s="1"/>
  <c r="N157" i="5"/>
  <c r="F18" i="4" s="1"/>
  <c r="J156" i="5"/>
  <c r="H156"/>
  <c r="J154"/>
  <c r="H154"/>
  <c r="J150"/>
  <c r="H150"/>
  <c r="J146"/>
  <c r="H146"/>
  <c r="L145"/>
  <c r="J145"/>
  <c r="H145"/>
  <c r="L143"/>
  <c r="J143"/>
  <c r="H143"/>
  <c r="J142"/>
  <c r="H142"/>
  <c r="L141"/>
  <c r="J141"/>
  <c r="H141"/>
  <c r="J137"/>
  <c r="H137"/>
  <c r="L135"/>
  <c r="J135"/>
  <c r="H135"/>
  <c r="L133"/>
  <c r="J133"/>
  <c r="I133"/>
  <c r="I157" s="1"/>
  <c r="C18" i="4" s="1"/>
  <c r="L130" i="5"/>
  <c r="L157" s="1"/>
  <c r="E18" i="4" s="1"/>
  <c r="J130" i="5"/>
  <c r="H130"/>
  <c r="G17" i="4"/>
  <c r="W127" i="5"/>
  <c r="N127"/>
  <c r="F17" i="4" s="1"/>
  <c r="I127" i="5"/>
  <c r="C17" i="4" s="1"/>
  <c r="J126" i="5"/>
  <c r="I126"/>
  <c r="L125"/>
  <c r="J125"/>
  <c r="H125"/>
  <c r="L122"/>
  <c r="J122"/>
  <c r="H122"/>
  <c r="L119"/>
  <c r="J119"/>
  <c r="H119"/>
  <c r="L117"/>
  <c r="J117"/>
  <c r="H117"/>
  <c r="L114"/>
  <c r="J114"/>
  <c r="H114"/>
  <c r="L113"/>
  <c r="J113"/>
  <c r="H113"/>
  <c r="H127" s="1"/>
  <c r="B17" i="4" s="1"/>
  <c r="L112" i="5"/>
  <c r="J112"/>
  <c r="H112"/>
  <c r="L104"/>
  <c r="J104"/>
  <c r="H104"/>
  <c r="L103"/>
  <c r="J103"/>
  <c r="H103"/>
  <c r="J100"/>
  <c r="H100"/>
  <c r="L98"/>
  <c r="L127" s="1"/>
  <c r="E17" i="4" s="1"/>
  <c r="J98" i="5"/>
  <c r="H98"/>
  <c r="G16" i="4"/>
  <c r="F16"/>
  <c r="W95" i="5"/>
  <c r="N95"/>
  <c r="L93"/>
  <c r="L95" s="1"/>
  <c r="E16" i="4" s="1"/>
  <c r="J93" i="5"/>
  <c r="I93"/>
  <c r="I95" s="1"/>
  <c r="C16" i="4" s="1"/>
  <c r="L92" i="5"/>
  <c r="J92"/>
  <c r="H92"/>
  <c r="L91"/>
  <c r="J91"/>
  <c r="H91"/>
  <c r="L90"/>
  <c r="J90"/>
  <c r="H90"/>
  <c r="G15" i="4"/>
  <c r="C15"/>
  <c r="W87" i="5"/>
  <c r="N87"/>
  <c r="F15" i="4" s="1"/>
  <c r="I87" i="5"/>
  <c r="L84"/>
  <c r="J84"/>
  <c r="H84"/>
  <c r="J83"/>
  <c r="H83"/>
  <c r="L81"/>
  <c r="J81"/>
  <c r="H81"/>
  <c r="L78"/>
  <c r="L87" s="1"/>
  <c r="E15" i="4" s="1"/>
  <c r="J78" i="5"/>
  <c r="H78"/>
  <c r="G14" i="4"/>
  <c r="C14"/>
  <c r="W75" i="5"/>
  <c r="N75"/>
  <c r="F14" i="4" s="1"/>
  <c r="I75" i="5"/>
  <c r="H75"/>
  <c r="B14" i="4" s="1"/>
  <c r="L72" i="5"/>
  <c r="J72"/>
  <c r="H72"/>
  <c r="L68"/>
  <c r="J68"/>
  <c r="H68"/>
  <c r="L59"/>
  <c r="L75" s="1"/>
  <c r="E14" i="4" s="1"/>
  <c r="J59" i="5"/>
  <c r="J75" s="1"/>
  <c r="H59"/>
  <c r="F13" i="4"/>
  <c r="W56" i="5"/>
  <c r="G13" i="4" s="1"/>
  <c r="N56" i="5"/>
  <c r="I56"/>
  <c r="C13" i="4" s="1"/>
  <c r="L55" i="5"/>
  <c r="J55"/>
  <c r="H55"/>
  <c r="L52"/>
  <c r="J52"/>
  <c r="H52"/>
  <c r="L50"/>
  <c r="J50"/>
  <c r="H50"/>
  <c r="L47"/>
  <c r="J47"/>
  <c r="H47"/>
  <c r="L45"/>
  <c r="J45"/>
  <c r="H45"/>
  <c r="L43"/>
  <c r="J43"/>
  <c r="H43"/>
  <c r="J42"/>
  <c r="H42"/>
  <c r="L40"/>
  <c r="L56" s="1"/>
  <c r="E13" i="4" s="1"/>
  <c r="J40" i="5"/>
  <c r="H40"/>
  <c r="L38"/>
  <c r="J38"/>
  <c r="H38"/>
  <c r="L32"/>
  <c r="J32"/>
  <c r="H32"/>
  <c r="G12" i="4"/>
  <c r="C12"/>
  <c r="W29" i="5"/>
  <c r="W159" s="1"/>
  <c r="N29"/>
  <c r="F12" i="4" s="1"/>
  <c r="L29" i="5"/>
  <c r="E12" i="4" s="1"/>
  <c r="I29" i="5"/>
  <c r="J27"/>
  <c r="H27"/>
  <c r="J26"/>
  <c r="H26"/>
  <c r="J25"/>
  <c r="H25"/>
  <c r="J24"/>
  <c r="H24"/>
  <c r="J22"/>
  <c r="H22"/>
  <c r="J21"/>
  <c r="H21"/>
  <c r="J19"/>
  <c r="H19"/>
  <c r="J16"/>
  <c r="H16"/>
  <c r="H29" s="1"/>
  <c r="J14"/>
  <c r="H14"/>
  <c r="F1" i="3"/>
  <c r="F12"/>
  <c r="J12"/>
  <c r="F13"/>
  <c r="J13"/>
  <c r="F14"/>
  <c r="J14"/>
  <c r="F19"/>
  <c r="J20"/>
  <c r="F26"/>
  <c r="J26"/>
  <c r="D8" i="5"/>
  <c r="B8" i="4"/>
  <c r="J308" i="5" l="1"/>
  <c r="E308" s="1"/>
  <c r="I286"/>
  <c r="C27" i="4" s="1"/>
  <c r="J286" i="5"/>
  <c r="D27" i="4" s="1"/>
  <c r="H286" i="5"/>
  <c r="B27" i="4" s="1"/>
  <c r="I273" i="5"/>
  <c r="C26" i="4" s="1"/>
  <c r="J273" i="5"/>
  <c r="D26" i="4" s="1"/>
  <c r="H273" i="5"/>
  <c r="B26" i="4" s="1"/>
  <c r="J250" i="5"/>
  <c r="E250" s="1"/>
  <c r="I231"/>
  <c r="C24" i="4" s="1"/>
  <c r="H231" i="5"/>
  <c r="B24" i="4" s="1"/>
  <c r="J231" i="5"/>
  <c r="D24" i="4" s="1"/>
  <c r="J183" i="5"/>
  <c r="E183" s="1"/>
  <c r="H178"/>
  <c r="B22" i="4" s="1"/>
  <c r="I178" i="5"/>
  <c r="C22" i="4" s="1"/>
  <c r="J178" i="5"/>
  <c r="D22" i="4" s="1"/>
  <c r="I170" i="5"/>
  <c r="C21" i="4" s="1"/>
  <c r="J170" i="5"/>
  <c r="H170"/>
  <c r="B21" i="4" s="1"/>
  <c r="H157" i="5"/>
  <c r="B18" i="4" s="1"/>
  <c r="I159" i="5"/>
  <c r="C19" i="4" s="1"/>
  <c r="J157" i="5"/>
  <c r="D18" i="4" s="1"/>
  <c r="J127" i="5"/>
  <c r="E127" s="1"/>
  <c r="H95"/>
  <c r="B16" i="4" s="1"/>
  <c r="J95" i="5"/>
  <c r="E95" s="1"/>
  <c r="J87"/>
  <c r="D15" i="4" s="1"/>
  <c r="H87" i="5"/>
  <c r="B15" i="4" s="1"/>
  <c r="H56" i="5"/>
  <c r="B13" i="4" s="1"/>
  <c r="J56" i="5"/>
  <c r="D13" i="4" s="1"/>
  <c r="J29" i="5"/>
  <c r="E29" s="1"/>
  <c r="W328"/>
  <c r="G37" i="4" s="1"/>
  <c r="G19"/>
  <c r="D23"/>
  <c r="D14"/>
  <c r="E75" i="5"/>
  <c r="D29" i="4"/>
  <c r="E313" i="5"/>
  <c r="D33" i="4"/>
  <c r="E324" i="5"/>
  <c r="B12" i="4"/>
  <c r="L315" i="5"/>
  <c r="E30" i="4" s="1"/>
  <c r="E21"/>
  <c r="E18" i="3"/>
  <c r="C34" i="4"/>
  <c r="N159" i="5"/>
  <c r="H326"/>
  <c r="N326"/>
  <c r="F34" i="4" s="1"/>
  <c r="L159" i="5"/>
  <c r="F21" i="4"/>
  <c r="J326" i="5"/>
  <c r="E320"/>
  <c r="D28" i="4" l="1"/>
  <c r="E286" i="5"/>
  <c r="E273"/>
  <c r="D25" i="4"/>
  <c r="E231" i="5"/>
  <c r="J315"/>
  <c r="D30" i="4" s="1"/>
  <c r="E178" i="5"/>
  <c r="I315"/>
  <c r="C30" i="4" s="1"/>
  <c r="E170" i="5"/>
  <c r="D21" i="4"/>
  <c r="H315" i="5"/>
  <c r="B30" i="4" s="1"/>
  <c r="E16" i="3"/>
  <c r="E157" i="5"/>
  <c r="D17" i="4"/>
  <c r="D16"/>
  <c r="E87" i="5"/>
  <c r="H159"/>
  <c r="E56"/>
  <c r="J159"/>
  <c r="E159" s="1"/>
  <c r="D12" i="4"/>
  <c r="D18" i="3"/>
  <c r="F18" s="1"/>
  <c r="B34" i="4"/>
  <c r="L328" i="5"/>
  <c r="E37" i="4" s="1"/>
  <c r="E19"/>
  <c r="D34"/>
  <c r="E326" i="5"/>
  <c r="N328"/>
  <c r="F37" i="4" s="1"/>
  <c r="F19"/>
  <c r="E315" i="5" l="1"/>
  <c r="I328"/>
  <c r="C37" i="4" s="1"/>
  <c r="E17" i="3"/>
  <c r="D17"/>
  <c r="H328" i="5"/>
  <c r="B37" i="4" s="1"/>
  <c r="E20" i="3"/>
  <c r="D16"/>
  <c r="F16" s="1"/>
  <c r="B19" i="4"/>
  <c r="J328" i="5"/>
  <c r="E328" s="1"/>
  <c r="D19" i="4"/>
  <c r="F17" i="3" l="1"/>
  <c r="F20" s="1"/>
  <c r="J28" s="1"/>
  <c r="D20"/>
  <c r="D37" i="4"/>
  <c r="I29" i="3" l="1"/>
  <c r="J29" s="1"/>
  <c r="J31" s="1"/>
</calcChain>
</file>

<file path=xl/sharedStrings.xml><?xml version="1.0" encoding="utf-8"?>
<sst xmlns="http://schemas.openxmlformats.org/spreadsheetml/2006/main" count="1424" uniqueCount="587">
  <si>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</si>
  <si>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</si>
  <si>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</si>
  <si>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</si>
  <si>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</si>
  <si>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</si>
  <si>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</si>
  <si>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</si>
  <si>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</si>
  <si>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</si>
  <si>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</si>
  <si>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</si>
  <si>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</si>
  <si>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</si>
  <si>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</si>
  <si>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</si>
  <si>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</si>
  <si>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</si>
  <si>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</si>
  <si>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</si>
  <si>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</si>
  <si>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</si>
  <si>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</si>
  <si>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</si>
  <si>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</si>
  <si>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</si>
  <si>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</si>
  <si>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</si>
  <si>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</si>
  <si>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</si>
  <si>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</si>
  <si>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</si>
  <si>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</si>
  <si>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</si>
  <si>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</si>
  <si>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</si>
  <si>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</si>
  <si>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</si>
  <si>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</si>
  <si>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</si>
  <si>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</si>
  <si>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</si>
  <si>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</si>
  <si>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</si>
  <si>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</si>
  <si>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</si>
  <si>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</si>
  <si>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</si>
  <si>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</si>
  <si>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</si>
  <si>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</si>
  <si>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</si>
  <si>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</si>
  <si>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</si>
  <si>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</si>
  <si>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</si>
  <si>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</si>
  <si>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</si>
  <si>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</si>
  <si>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</si>
  <si>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</si>
  <si>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</si>
  <si>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</si>
  <si>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</si>
  <si>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</si>
  <si>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</si>
  <si>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</si>
  <si>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</si>
  <si>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</si>
  <si>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</si>
  <si>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</si>
  <si>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</si>
  <si>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</si>
  <si>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</si>
  <si>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</si>
  <si>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</si>
  <si>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</si>
  <si>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</si>
  <si>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</si>
  <si>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</si>
  <si>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</si>
  <si>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</si>
  <si>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</si>
  <si>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</si>
  <si>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</si>
  <si>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</si>
  <si>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</si>
  <si>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</si>
  <si>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</si>
  <si>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</si>
  <si>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</si>
  <si>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</si>
  <si>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</si>
  <si>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</si>
  <si>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</si>
  <si>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</si>
  <si>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</si>
  <si>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</si>
  <si>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</si>
  <si>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</si>
  <si>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</si>
  <si>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</si>
  <si>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</si>
  <si>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</si>
  <si>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</si>
  <si>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</si>
  <si>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</si>
  <si>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Obec Klubina </t>
  </si>
  <si>
    <t xml:space="preserve">Spracoval: Stanislav Hlubina                       </t>
  </si>
  <si>
    <t xml:space="preserve">Projektant: Archekta, s.r.o., ul. 17. novembra 2868, 022 01 Čadca </t>
  </si>
  <si>
    <t xml:space="preserve">JKSO : </t>
  </si>
  <si>
    <t>Dátum: 09.07.2019</t>
  </si>
  <si>
    <t>Stavba :Výstavba amfiteátra Na kamencoch v Klubine</t>
  </si>
  <si>
    <t>Objekt :SO 02 - Altánok</t>
  </si>
  <si>
    <t>HLUBINA Stanislav</t>
  </si>
  <si>
    <t>Ceny</t>
  </si>
  <si>
    <t xml:space="preserve"> HLUBINA Stanislav</t>
  </si>
  <si>
    <t>Klubina KN 380/21</t>
  </si>
  <si>
    <t>JKSO :</t>
  </si>
  <si>
    <t>Stanislav Hlubina</t>
  </si>
  <si>
    <t>09.07.2019</t>
  </si>
  <si>
    <t xml:space="preserve">Obec Klubina </t>
  </si>
  <si>
    <t xml:space="preserve">Archekta, s.r.o., ul. 17. novembra 2868, 022 01 Čadca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</si>
  <si>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</si>
  <si>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</si>
  <si>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</si>
  <si>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</si>
  <si>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</si>
  <si>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</si>
  <si>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</si>
  <si>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</si>
  <si>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</si>
  <si>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</si>
  <si>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</si>
  <si>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</si>
  <si>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</si>
  <si>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272</t>
  </si>
  <si>
    <t xml:space="preserve">12110-1102   </t>
  </si>
  <si>
    <t>Odstránenie ornice s premiestnením do 100 m</t>
  </si>
  <si>
    <t>m3</t>
  </si>
  <si>
    <t xml:space="preserve">                    </t>
  </si>
  <si>
    <t>45.11.21</t>
  </si>
  <si>
    <t>(10,265+0,50*2)*(5,11+0,50*2)*0,15 =   10,324</t>
  </si>
  <si>
    <t xml:space="preserve">13220-1101   </t>
  </si>
  <si>
    <t>Hĺbenie rýh šírka do 60 cm v horn. tr. 3 do 100 m3</t>
  </si>
  <si>
    <t>3,11*0,40*1,00*2 =   2,488</t>
  </si>
  <si>
    <t>4,31*0,40*1,00*2 =   3,448</t>
  </si>
  <si>
    <t xml:space="preserve">13320-1101   </t>
  </si>
  <si>
    <t>Hĺbenie šachiet v horn. tr. 3 do 100 m3</t>
  </si>
  <si>
    <t>0,60*0,60*1,00*5 =   1,800</t>
  </si>
  <si>
    <t>001</t>
  </si>
  <si>
    <t xml:space="preserve">16220-11011  </t>
  </si>
  <si>
    <t>Vodorovné premiestnenie ornice do 20 m s uložením na medziskládku</t>
  </si>
  <si>
    <t>45.11.24</t>
  </si>
  <si>
    <t xml:space="preserve">16270-1105   </t>
  </si>
  <si>
    <t>Vodorovné premiestnenie výkopu do 10000 m horn. tr. 1-4</t>
  </si>
  <si>
    <t>5,936+1,80 =   7,736</t>
  </si>
  <si>
    <t xml:space="preserve">16710-1101   </t>
  </si>
  <si>
    <t>Nakladanie výkopku do 100 m3 v horn. tr. 1-4</t>
  </si>
  <si>
    <t xml:space="preserve">17120-1201   </t>
  </si>
  <si>
    <t>Uloženie sypaniny na skládku</t>
  </si>
  <si>
    <t xml:space="preserve">18120-1102   </t>
  </si>
  <si>
    <t>Úprava pláne zárezov v horn. tr. 1-4 so zhutnením</t>
  </si>
  <si>
    <t>m2</t>
  </si>
  <si>
    <t xml:space="preserve">18130-1102   </t>
  </si>
  <si>
    <t>Rozprestretie ornice, sklon do 1:5 do 500 m2 hr. do 15 cm</t>
  </si>
  <si>
    <t>10,324/0,15 =   68,827</t>
  </si>
  <si>
    <t xml:space="preserve">1 - ZEMNE PRÁCE  spolu: </t>
  </si>
  <si>
    <t>2 - ZÁKLADY</t>
  </si>
  <si>
    <t>002</t>
  </si>
  <si>
    <t xml:space="preserve">27153-1111   </t>
  </si>
  <si>
    <t>Vankúš pod základy z kameniva hrubého drveného 16-63 mm</t>
  </si>
  <si>
    <t>45.25.21</t>
  </si>
  <si>
    <t>pod základy</t>
  </si>
  <si>
    <t>(3,11+4,31)*2*0,60*0,15 =   1,336</t>
  </si>
  <si>
    <t>0,60*0,60*0,15*5 =   0,270</t>
  </si>
  <si>
    <t>pod dosku</t>
  </si>
  <si>
    <t>2,46*4,46*0,25 =   2,743</t>
  </si>
  <si>
    <t>011</t>
  </si>
  <si>
    <t xml:space="preserve">27332-1411   </t>
  </si>
  <si>
    <t>Základové dosky zo železobetónu tr. C25/30</t>
  </si>
  <si>
    <t>45.25.32</t>
  </si>
  <si>
    <t>2,96*4,96*0,15 =   2,202</t>
  </si>
  <si>
    <t xml:space="preserve">27335-1215   </t>
  </si>
  <si>
    <t>Debnenie základových dosiek zhotovenie</t>
  </si>
  <si>
    <t>(2,96+4,96)*2*0,15 =   2,376</t>
  </si>
  <si>
    <t xml:space="preserve">27335-1216   </t>
  </si>
  <si>
    <t>Debnenie základových dosiek odstránenie</t>
  </si>
  <si>
    <t xml:space="preserve">27336-2028   </t>
  </si>
  <si>
    <t>Výstuž základových dosiek zo zvarovaných sietí KARI d 6/6 mm, oko 100x100 mm</t>
  </si>
  <si>
    <t xml:space="preserve">  .  .  </t>
  </si>
  <si>
    <t>2,96*4,96*2 =   29,363</t>
  </si>
  <si>
    <t xml:space="preserve">27432-1411   </t>
  </si>
  <si>
    <t>Základové pásy zo železobetónu tr. C25/30</t>
  </si>
  <si>
    <t>(3,11+4,31)*2*0,60*0,75 =   6,678</t>
  </si>
  <si>
    <t xml:space="preserve">27436-1821   </t>
  </si>
  <si>
    <t>Výstuž základových pásov BSt 500 (10505)</t>
  </si>
  <si>
    <t>t</t>
  </si>
  <si>
    <t>90kg výstuže / m3 betónu</t>
  </si>
  <si>
    <t>6,678*0,090 =   0,601</t>
  </si>
  <si>
    <t xml:space="preserve">27532-1411   </t>
  </si>
  <si>
    <t>Základové pätky zo železobetónu tr. C25/30</t>
  </si>
  <si>
    <t>0,60*0,60*0,75*5 =   1,350</t>
  </si>
  <si>
    <t xml:space="preserve">27536-1821   </t>
  </si>
  <si>
    <t>Výstuž základových pätiek BSt 500 (10505)</t>
  </si>
  <si>
    <t>1,35*0,090 =   0,122</t>
  </si>
  <si>
    <t xml:space="preserve">28997-0111   </t>
  </si>
  <si>
    <t>Vrstva z geotextílie PP 300g/m2 prisypaním</t>
  </si>
  <si>
    <t xml:space="preserve">2 - ZÁKLADY  spolu: </t>
  </si>
  <si>
    <t>3 - ZVISLÉ A KOMPLETNÉ KONŠTRUKCIE</t>
  </si>
  <si>
    <t xml:space="preserve">31123-1501   </t>
  </si>
  <si>
    <t>Murivo nosné z tehál keramických hr. 25cm P12 MVC 2,5</t>
  </si>
  <si>
    <t>45.25.50</t>
  </si>
  <si>
    <t>1.NP</t>
  </si>
  <si>
    <t>2,50*0,30*2,00*2 =   3,000</t>
  </si>
  <si>
    <t>5,00*0,30*2,00*2 =   6,000</t>
  </si>
  <si>
    <t>-0,75*0,30*0,50 =   -0,113</t>
  </si>
  <si>
    <t>-0,90*0,30*2,00 =   -0,540</t>
  </si>
  <si>
    <t>štíty</t>
  </si>
  <si>
    <t>5,00*0,30*0,30*2 =   0,900</t>
  </si>
  <si>
    <t>5,00*0,30*(1,775-0,30)*0,5*2 =   2,213</t>
  </si>
  <si>
    <t xml:space="preserve">31127-2202   </t>
  </si>
  <si>
    <t>Murivo nosné z betónových tvárnic hr. 250mm s výplňou C16/20</t>
  </si>
  <si>
    <t>2,96*0,25*0,25*2 =   0,370</t>
  </si>
  <si>
    <t>4,46*0,25*0,25*2 =   0,558</t>
  </si>
  <si>
    <t>0,25*0,25*0,25*5 =   0,078</t>
  </si>
  <si>
    <t xml:space="preserve">31136-1821   </t>
  </si>
  <si>
    <t>Výstuž nadzákladových múrov nosných BSt 500 (10505)</t>
  </si>
  <si>
    <t>65kg výstuže / m3 betónu</t>
  </si>
  <si>
    <t>1,006*0,065 =   0,065</t>
  </si>
  <si>
    <t xml:space="preserve">3 - ZVISLÉ A KOMPLETNÉ KONŠTRUKCIE  spolu: </t>
  </si>
  <si>
    <t>4 - VODOROVNÉ KONŠTRUKCIE</t>
  </si>
  <si>
    <t xml:space="preserve">41732-1515   </t>
  </si>
  <si>
    <t>Stužujúce pásy a vence zo železobetónu tr. C25/30</t>
  </si>
  <si>
    <t>veniec</t>
  </si>
  <si>
    <t>(3,00+4,50)*2*0,25*0,30 =   1,125</t>
  </si>
  <si>
    <t xml:space="preserve">41735-1115   </t>
  </si>
  <si>
    <t>Debnenie stužujúcich pásov a vencov zhotovenie</t>
  </si>
  <si>
    <t>(3,00+4,50)*2*0,30*2 =   9,000</t>
  </si>
  <si>
    <t xml:space="preserve">41735-1116   </t>
  </si>
  <si>
    <t>Debnenie stužujúcich pásov a vencov odstránenie</t>
  </si>
  <si>
    <t xml:space="preserve">41736-1821   </t>
  </si>
  <si>
    <t>Výstuž stužujúcich pásov, vencov BSt 500 (10505)</t>
  </si>
  <si>
    <t>120kg výstuže / m3 betónu</t>
  </si>
  <si>
    <t>1,125*0,120 =   0,135</t>
  </si>
  <si>
    <t xml:space="preserve">4 - VODOROVNÉ KONŠTRUKCIE  spolu: </t>
  </si>
  <si>
    <t>5 - KOMUNIKÁCIE</t>
  </si>
  <si>
    <t>221</t>
  </si>
  <si>
    <t xml:space="preserve">56420-1111   </t>
  </si>
  <si>
    <t>Podklad zo štrkopiesku hr. 40 mm fr. 4-8</t>
  </si>
  <si>
    <t>45.23.11</t>
  </si>
  <si>
    <t xml:space="preserve">56477-2111   </t>
  </si>
  <si>
    <t>Podklad z kameniva hrub. drv. 32-63 mm s výpl. kamenivom hr. 250 mm</t>
  </si>
  <si>
    <t xml:space="preserve">59621-1110   </t>
  </si>
  <si>
    <t>Kladenie zámkovej dlažby pre chodcov hr. 60 mm sk. A do 50 m2</t>
  </si>
  <si>
    <t>45.23.12</t>
  </si>
  <si>
    <t>MAT</t>
  </si>
  <si>
    <t xml:space="preserve">592 451100   </t>
  </si>
  <si>
    <t>Dlažba zámková HBB 20x10x6 prírodná</t>
  </si>
  <si>
    <t>26.61.11</t>
  </si>
  <si>
    <t>34,60*1,05 =   36,330</t>
  </si>
  <si>
    <t xml:space="preserve">5 - KOMUNIKÁCIE  spolu: </t>
  </si>
  <si>
    <t>6 - ÚPRAVY POVRCHOV, PODLAHY, VÝPLNE</t>
  </si>
  <si>
    <t xml:space="preserve">61246-5114   </t>
  </si>
  <si>
    <t>Príprava podkl. pod omietky vnút.stien,regulácia nasiakavosti náterom</t>
  </si>
  <si>
    <t>45.41.10</t>
  </si>
  <si>
    <t>(2,50+4,50)*2*2,30 =   32,200</t>
  </si>
  <si>
    <t xml:space="preserve">61247-3186   </t>
  </si>
  <si>
    <t>Prípl. za zabudované rohovníky k vnút. omietke zo suchých zmesí</t>
  </si>
  <si>
    <t>m</t>
  </si>
  <si>
    <t>0,75+0,50*2 =   1,750</t>
  </si>
  <si>
    <t>0,90+2,00*2 =   4,900</t>
  </si>
  <si>
    <t xml:space="preserve">61247-4102   </t>
  </si>
  <si>
    <t>Omietka vnút. stien zo suchých zmesí štuková</t>
  </si>
  <si>
    <t xml:space="preserve">62246-6114   </t>
  </si>
  <si>
    <t>Príprava podkladu pod omietky vonk.stien,regulácia nasiakavosti náterom</t>
  </si>
  <si>
    <t>penetrácia / spojovací mostík stien žb + tehla</t>
  </si>
  <si>
    <t>2,50*2,30*2 =   11,500</t>
  </si>
  <si>
    <t>5,00*2,30*2 =   23,000</t>
  </si>
  <si>
    <t>5,00*0,30*2 =   3,000</t>
  </si>
  <si>
    <t>5,00*(1,775-0,30)*0,5*2 =   7,375</t>
  </si>
  <si>
    <t xml:space="preserve">62247-3023   </t>
  </si>
  <si>
    <t>Omietka vonk. stien zo suchých zmesí hladká ručne</t>
  </si>
  <si>
    <t xml:space="preserve">62247-4501   </t>
  </si>
  <si>
    <t>Omietka vonk.stien silikónová hr.1,5mm hladená štr.,biela,fareb.ruč</t>
  </si>
  <si>
    <t xml:space="preserve">62247-7010   </t>
  </si>
  <si>
    <t>Omietka vonk. soklov mozaika bez tepelnej izolácie (napr. Marmolit)</t>
  </si>
  <si>
    <t>sokel v.150mm</t>
  </si>
  <si>
    <t xml:space="preserve">62248-1118   </t>
  </si>
  <si>
    <t>Potiahnutie vonk. stien sklovláknitým pletivom vtlačeným do tmelu</t>
  </si>
  <si>
    <t>44,875+2,376 =   47,251</t>
  </si>
  <si>
    <t>014</t>
  </si>
  <si>
    <t xml:space="preserve">62945-1111   </t>
  </si>
  <si>
    <t>Vyrovnávacia vrstva MC šírky do 150 mm</t>
  </si>
  <si>
    <t>vonk.parapet</t>
  </si>
  <si>
    <t>0,75 =   0,750</t>
  </si>
  <si>
    <t xml:space="preserve">62945-1112   </t>
  </si>
  <si>
    <t>Vyrovnávacia vrstva MC šírky 150-300 mm</t>
  </si>
  <si>
    <t>vnútorný parapet</t>
  </si>
  <si>
    <t xml:space="preserve">64899-1111   </t>
  </si>
  <si>
    <t>Osadenie parapetných dosák z plastických hmôt š. do 20 cm</t>
  </si>
  <si>
    <t>45.42.11</t>
  </si>
  <si>
    <t xml:space="preserve">611 9A0103   </t>
  </si>
  <si>
    <t>Parapeta vnútorná šír.200 mm</t>
  </si>
  <si>
    <t>20.30.13</t>
  </si>
  <si>
    <t xml:space="preserve">6 - ÚPRAVY POVRCHOV, PODLAHY, VÝPLNE  spolu: </t>
  </si>
  <si>
    <t>9 - OSTATNÉ KONŠTRUKCIE A PRÁCE</t>
  </si>
  <si>
    <t xml:space="preserve">91656-1111   </t>
  </si>
  <si>
    <t>Osadenie záhon. obrubníka betón. do lôžka z betónu tr. C 12/15 s bočnou oporou</t>
  </si>
  <si>
    <t>7,00*2 =   14,000</t>
  </si>
  <si>
    <t>4,90*1 =   4,900</t>
  </si>
  <si>
    <t xml:space="preserve">592 173208   </t>
  </si>
  <si>
    <t>Obrubník záhonový 100x5x20</t>
  </si>
  <si>
    <t>kus</t>
  </si>
  <si>
    <t>18,90*1,05 =   19,845</t>
  </si>
  <si>
    <t xml:space="preserve">91810-1111   </t>
  </si>
  <si>
    <t>Lôžko pod obrubníky, krajníky, obruby z betónu tr. C 12/15</t>
  </si>
  <si>
    <t>18,90/15 =   1,260</t>
  </si>
  <si>
    <t>003</t>
  </si>
  <si>
    <t xml:space="preserve">94194-1031   </t>
  </si>
  <si>
    <t>Montáž lešenia ľahk. radového s podlahami š. do 1 m v. do 10 m</t>
  </si>
  <si>
    <t>45.25.10</t>
  </si>
  <si>
    <t>(3,00+1,00*2)*(2,355+0,15)*2 =   25,050</t>
  </si>
  <si>
    <t>5,00*(2,355+0,15)*2 =   25,050</t>
  </si>
  <si>
    <t>5,00*(4,075-2,355)*0,75*2 =   12,900</t>
  </si>
  <si>
    <t xml:space="preserve">94194-1191   </t>
  </si>
  <si>
    <t>Príplatok za prvý a každý ďalší mesiac použitia lešenia k pol. -1031</t>
  </si>
  <si>
    <t xml:space="preserve">94194-1831   </t>
  </si>
  <si>
    <t>Demontáž lešenia ľahk. radového s podlahami š. do 1 m v. do 10 m</t>
  </si>
  <si>
    <t xml:space="preserve">94195-5002   </t>
  </si>
  <si>
    <t>Lešenie ľahké prac. pomocné výš. podlahy do 1,9 m</t>
  </si>
  <si>
    <t>34,60+11,20 =   45,800</t>
  </si>
  <si>
    <t xml:space="preserve">95290-1111   </t>
  </si>
  <si>
    <t>Vyčistenie budov byt. alebo občian. výstavby pri výške podlažia do 4 m</t>
  </si>
  <si>
    <t>45.45.13</t>
  </si>
  <si>
    <t xml:space="preserve">95394-5222   </t>
  </si>
  <si>
    <t>Profil okenný APU s integrovanou tkaninou</t>
  </si>
  <si>
    <t>exteriér + interiér</t>
  </si>
  <si>
    <t>(0,75+0,50*2)*2 =   3,500</t>
  </si>
  <si>
    <t>(0,90+2,00*2)*2 =   9,800</t>
  </si>
  <si>
    <t xml:space="preserve">95394-5223   </t>
  </si>
  <si>
    <t>Profil rohový z PVC s integrovanou tkaninou 10x10</t>
  </si>
  <si>
    <t>2,30*4 =   9,200</t>
  </si>
  <si>
    <t>013</t>
  </si>
  <si>
    <t xml:space="preserve">97913-1413   </t>
  </si>
  <si>
    <t>Poplatok za ulož.a znešk.stav.odp na urč.sklád.-hlušina a kamenivo "O"-ost.odpad</t>
  </si>
  <si>
    <t>45.11.11</t>
  </si>
  <si>
    <t>7,736*1,80 =   13,925</t>
  </si>
  <si>
    <t xml:space="preserve">99801-2041   </t>
  </si>
  <si>
    <t>Presun hmôt pre budovy výšky do 6 m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</si>
  <si>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</si>
  <si>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</si>
  <si>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</si>
  <si>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</si>
  <si>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</si>
  <si>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</si>
  <si>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71111-1001   </t>
  </si>
  <si>
    <t>Zhotovenie izolácie proti vlhkosti za studena vodor. náterom asfalt. penetr.</t>
  </si>
  <si>
    <t>I</t>
  </si>
  <si>
    <t>45.22.20</t>
  </si>
  <si>
    <t>3,00*0,30*2 =   1,800</t>
  </si>
  <si>
    <t>4,50*0,30*2 =   2,700</t>
  </si>
  <si>
    <t xml:space="preserve">111 631500   </t>
  </si>
  <si>
    <t>Lak asfaltový ALP-PENETRAL sudy</t>
  </si>
  <si>
    <t>26.82.13</t>
  </si>
  <si>
    <t xml:space="preserve">71114-1559   </t>
  </si>
  <si>
    <t>Zhotovenie izolácie proti vlhkosti pritavením NAIP vodor.</t>
  </si>
  <si>
    <t xml:space="preserve">628 322810   </t>
  </si>
  <si>
    <t>Pás ťažký asfaltový HYDROBIT V 60 S 35</t>
  </si>
  <si>
    <t>21.12.56</t>
  </si>
  <si>
    <t xml:space="preserve">99871-1201   </t>
  </si>
  <si>
    <t>Presun hmôt pre izolácie proti vode v objektoch výšky do 6 m</t>
  </si>
  <si>
    <t xml:space="preserve">711 - Izolácie proti vode a vlhkosti  spolu: </t>
  </si>
  <si>
    <t>712 - Povlakové krytiny</t>
  </si>
  <si>
    <t>712</t>
  </si>
  <si>
    <t xml:space="preserve">71236-3001   </t>
  </si>
  <si>
    <t>Rozvinutie a natiahnutie fólie z mäkč. PVC v ploche strechy</t>
  </si>
  <si>
    <t xml:space="preserve">283 2E0711   </t>
  </si>
  <si>
    <t>Páska k poist.zábranám - 25 m  (napr. Delta MULTI Band)</t>
  </si>
  <si>
    <t>25.24.21</t>
  </si>
  <si>
    <t xml:space="preserve">283 2E0715   </t>
  </si>
  <si>
    <t>Fólia paropriepustná bal.75m2   (napr. Delta VENT S )</t>
  </si>
  <si>
    <t>25.21.30</t>
  </si>
  <si>
    <t>77,00*1,15 =   88,550</t>
  </si>
  <si>
    <t xml:space="preserve">99871-2201   </t>
  </si>
  <si>
    <t>Presun hmôt pre izolácie povlakové v objektoch výšky do 6 m</t>
  </si>
  <si>
    <t xml:space="preserve">712 - Povlakové krytiny  spolu: </t>
  </si>
  <si>
    <t>722 - Vnútorný vodovod</t>
  </si>
  <si>
    <t>721</t>
  </si>
  <si>
    <t xml:space="preserve">72225-4107   </t>
  </si>
  <si>
    <t>Montáž hydrant. skrine nástennej bez výzbr. pre suché hydr.</t>
  </si>
  <si>
    <t>súbor</t>
  </si>
  <si>
    <t>45.33.20</t>
  </si>
  <si>
    <t xml:space="preserve">449 820005   </t>
  </si>
  <si>
    <t>Hasiaci prístroj práškový 6kg</t>
  </si>
  <si>
    <t>29.24.24</t>
  </si>
  <si>
    <t xml:space="preserve">722 - Vnútorný vodovod  spolu: </t>
  </si>
  <si>
    <t>762 - Konštrukcie tesárske</t>
  </si>
  <si>
    <t>762</t>
  </si>
  <si>
    <t xml:space="preserve">76231-1103   </t>
  </si>
  <si>
    <t>Montáž kotevných želiez</t>
  </si>
  <si>
    <t>45.42.13</t>
  </si>
  <si>
    <t>pomúrnica</t>
  </si>
  <si>
    <t>4*2 =   8,000</t>
  </si>
  <si>
    <t>stľpy</t>
  </si>
  <si>
    <t>5 =   5,000</t>
  </si>
  <si>
    <t xml:space="preserve">553 0000K1   </t>
  </si>
  <si>
    <t>Kotevný prvok stľpa</t>
  </si>
  <si>
    <t>28.11.23</t>
  </si>
  <si>
    <t xml:space="preserve">553 0000K2   </t>
  </si>
  <si>
    <t>Kotevné železo pr.16mm</t>
  </si>
  <si>
    <t xml:space="preserve">76233-2110   </t>
  </si>
  <si>
    <t>Montáž krovov viazaných prierez. plocha do 120 cm2</t>
  </si>
  <si>
    <t>45.22.11</t>
  </si>
  <si>
    <t>klieština 60x180mm</t>
  </si>
  <si>
    <t>5,50*26 =   143,000</t>
  </si>
  <si>
    <t>2,30*26 =   59,800</t>
  </si>
  <si>
    <t xml:space="preserve">76233-2120   </t>
  </si>
  <si>
    <t>Montáž krovov viazaných prierez. plocha nad 120 do 224 cm2</t>
  </si>
  <si>
    <t>krokva 100x180mm</t>
  </si>
  <si>
    <t>2,50*1 =   2,500</t>
  </si>
  <si>
    <t>3,80*26 =   98,800</t>
  </si>
  <si>
    <t>3,20*4 =   12,800</t>
  </si>
  <si>
    <t>1,30*10 =   13,000</t>
  </si>
  <si>
    <t xml:space="preserve">76233-2140   </t>
  </si>
  <si>
    <t>Montáž krovov viazaných prierez. plocha nad 288 do 450 cm2</t>
  </si>
  <si>
    <t>stľp 180x180mm</t>
  </si>
  <si>
    <t>2,50*4 =   10,000</t>
  </si>
  <si>
    <t>3,80*1 =   3,800</t>
  </si>
  <si>
    <t>4,60*2 =   9,200</t>
  </si>
  <si>
    <t>7,20*2 =   14,400</t>
  </si>
  <si>
    <t>5,20*1 =   5,200</t>
  </si>
  <si>
    <t>1,50*10 =   15,000</t>
  </si>
  <si>
    <t>1,50*2 =   3,000</t>
  </si>
  <si>
    <t>6,00*2 =   12,000</t>
  </si>
  <si>
    <t>2,00*2 =   4,000</t>
  </si>
  <si>
    <t xml:space="preserve">605 152040   </t>
  </si>
  <si>
    <t>Hranol SM 1 100x120 625-900</t>
  </si>
  <si>
    <t>20.10.10</t>
  </si>
  <si>
    <t>202,80*0,06*0,18*1,1 =   2,409</t>
  </si>
  <si>
    <t>127,10*0,10*0,18*1,1 =   2,517</t>
  </si>
  <si>
    <t>76,60*0,18*0,18*1,1 =   2,730</t>
  </si>
  <si>
    <t xml:space="preserve">76234-1210   </t>
  </si>
  <si>
    <t>Montáž debnenia striech rovných z dosiek hrubých na zraz</t>
  </si>
  <si>
    <t xml:space="preserve">605 151501   </t>
  </si>
  <si>
    <t>Hranol SM 1 600-800/8x10,8x16,10x10,10x160,12x12,15x15,16x16.../</t>
  </si>
  <si>
    <t>77,00*0,025*1,1 =   2,118</t>
  </si>
  <si>
    <t xml:space="preserve">76234-2204   </t>
  </si>
  <si>
    <t>Montáž kontralatí, rozpätie 80-120 cm</t>
  </si>
  <si>
    <t>strešná lata 50x50mm</t>
  </si>
  <si>
    <t>3,80*26*0,05*0,05*1,1 =   0,272</t>
  </si>
  <si>
    <t>podkladný hranolček pod obklady</t>
  </si>
  <si>
    <t>3,00*25*0,035*0,05*1,1 =   0,144</t>
  </si>
  <si>
    <t>3,80*4*0,02*0,15*1,1 =   0,050</t>
  </si>
  <si>
    <t xml:space="preserve">76239-5000   </t>
  </si>
  <si>
    <t>Spojovacie a ochranné prostriedky k montáži krovov</t>
  </si>
  <si>
    <t>7,656+2,118+0,466 =   10,240</t>
  </si>
  <si>
    <t xml:space="preserve">99876-2202   </t>
  </si>
  <si>
    <t>Presun hmôt pre tesárske konštr. v objektoch výšky do 12 m</t>
  </si>
  <si>
    <t xml:space="preserve">762 - Konštrukcie tesárske  spolu: </t>
  </si>
  <si>
    <t>764 - Konštrukcie klampiarske</t>
  </si>
  <si>
    <t>764</t>
  </si>
  <si>
    <t xml:space="preserve">76417-2128   </t>
  </si>
  <si>
    <t>Klamp. snehová zábrana VLEP sklon do 30°</t>
  </si>
  <si>
    <t>11,00*2 =   22,000</t>
  </si>
  <si>
    <t xml:space="preserve">76431-1301   </t>
  </si>
  <si>
    <t>Klamp. AL hr. 0,8 zastrešenie hladké z tabúľ 1000mm, do 30°</t>
  </si>
  <si>
    <t>45.22.12</t>
  </si>
  <si>
    <t xml:space="preserve">76432-3330   </t>
  </si>
  <si>
    <t>Klamp. AL pl. odkvapov lep. krytin rš 330</t>
  </si>
  <si>
    <t>45.22.13</t>
  </si>
  <si>
    <t>765</t>
  </si>
  <si>
    <t xml:space="preserve">76433-1663   </t>
  </si>
  <si>
    <t>Zastrešenie Al. pl. vetrací pás perforovaný</t>
  </si>
  <si>
    <t xml:space="preserve">76435-2204   </t>
  </si>
  <si>
    <t>Klamp. Al. pl. žľaby pododkvap. polkruh. rš 330 dl 5m-</t>
  </si>
  <si>
    <t xml:space="preserve">76439-1320   </t>
  </si>
  <si>
    <t>Klamp. AL pl. záveterná lišta rš 330</t>
  </si>
  <si>
    <t>3,45*2*2 =   13,800</t>
  </si>
  <si>
    <t xml:space="preserve">76439-4430   </t>
  </si>
  <si>
    <t>Klamp. Al pl. podkladový pás rš 250</t>
  </si>
  <si>
    <t>na strešnú fóliu</t>
  </si>
  <si>
    <t xml:space="preserve">76441-0420   </t>
  </si>
  <si>
    <t>Klamp. Al pl. oplechovanie parapetov rš 160</t>
  </si>
  <si>
    <t xml:space="preserve">76445-4200   </t>
  </si>
  <si>
    <t>Klamp. Al. pl. rúry odpadové kruhové d-120</t>
  </si>
  <si>
    <t>(2,50+0,75)*2 =   6,500</t>
  </si>
  <si>
    <t xml:space="preserve">99876-4201   </t>
  </si>
  <si>
    <t>Presun hmôt pre klampiarske konštr. v objektoch výšky do 6 m</t>
  </si>
  <si>
    <t xml:space="preserve">764 - Konštrukcie klampiarske  spolu: </t>
  </si>
  <si>
    <t>766 - Konštrukcie stolárske</t>
  </si>
  <si>
    <t>766</t>
  </si>
  <si>
    <t xml:space="preserve">76641-1113   </t>
  </si>
  <si>
    <t>Montáž obloženia stien do 1m2 palub. z mäk. dreva š. do100mm</t>
  </si>
  <si>
    <t>zvislý obklad štítových stien pero-drážka</t>
  </si>
  <si>
    <t>10,80 =   10,800</t>
  </si>
  <si>
    <t>vodorov.obkl.dosky vetrovej steny</t>
  </si>
  <si>
    <t>17,85 =   17,850</t>
  </si>
  <si>
    <t xml:space="preserve">611 916875   </t>
  </si>
  <si>
    <t>Obloženie smrek hr. 18mm š. nad 100mm pero/drážka I.tr. + podklad.rošt</t>
  </si>
  <si>
    <t>10,80*1,1 =   11,880</t>
  </si>
  <si>
    <t xml:space="preserve">611 916885   </t>
  </si>
  <si>
    <t>Obkladové dosky hr. 35mm s vonk.zaoblenou hranou</t>
  </si>
  <si>
    <t>17,85*1,1 =   19,635</t>
  </si>
  <si>
    <t xml:space="preserve">76642-1213   </t>
  </si>
  <si>
    <t>Montáž oblož. podhľadov jedn. palub. z mäk. dreva š. do100mm</t>
  </si>
  <si>
    <t>časť nad zámkovú dlažbu</t>
  </si>
  <si>
    <t>7,535*3,45*2 =   51,992</t>
  </si>
  <si>
    <t>nad murovanou časťou</t>
  </si>
  <si>
    <t>3,45*0,55*2 =   3,795</t>
  </si>
  <si>
    <t>3,00*0,55*2 =   3,300</t>
  </si>
  <si>
    <t>strop interiér</t>
  </si>
  <si>
    <t>2,46*4,46 =   10,972</t>
  </si>
  <si>
    <t>70,059*1,1 =   77,065</t>
  </si>
  <si>
    <t xml:space="preserve">99876-6201   </t>
  </si>
  <si>
    <t>Presun hmôt pre konštr. stolárske v objektoch výšky do 6 m</t>
  </si>
  <si>
    <t xml:space="preserve">766 - Konštrukcie stolárske  spolu: </t>
  </si>
  <si>
    <t>767 - Konštrukcie doplnk. kovové stavebné</t>
  </si>
  <si>
    <t>767</t>
  </si>
  <si>
    <t xml:space="preserve">76763-1510   </t>
  </si>
  <si>
    <t>Montáž okien plastových</t>
  </si>
  <si>
    <t>(0,75+0,50)*2 =   2,500</t>
  </si>
  <si>
    <t>(0,90+2,00)*2 =   5,800</t>
  </si>
  <si>
    <t xml:space="preserve">611 4B1671   </t>
  </si>
  <si>
    <t>Okno plast.1-krídlové OS -výš.50, šír.75 cm</t>
  </si>
  <si>
    <t>25.23.14</t>
  </si>
  <si>
    <t xml:space="preserve">611 7A0101   </t>
  </si>
  <si>
    <t>Dvere vchodové 1-krídlové O -výš.200, šír.90 cm, sklo</t>
  </si>
  <si>
    <t xml:space="preserve">76766-2120   </t>
  </si>
  <si>
    <t>Montáž mreží pevných zváraním</t>
  </si>
  <si>
    <t>0,75*0,50 =   0,375</t>
  </si>
  <si>
    <t>0,90*2,00 =   1,800</t>
  </si>
  <si>
    <t xml:space="preserve">553 000044   </t>
  </si>
  <si>
    <t>Okenná, dverová mreža s kotvením, povrch.úpravou (uzamykateľná)</t>
  </si>
  <si>
    <t xml:space="preserve">99876-7201   </t>
  </si>
  <si>
    <t>Presun hmôt pre kovové stav. doplnk. konštr. v objektoch výšky do 6 m</t>
  </si>
  <si>
    <t>45.42.12</t>
  </si>
  <si>
    <t xml:space="preserve">767 - Konštrukcie doplnk. kovové stavebné  spolu: </t>
  </si>
  <si>
    <t>783 - Nátery</t>
  </si>
  <si>
    <t>783</t>
  </si>
  <si>
    <t xml:space="preserve">78362-6200   </t>
  </si>
  <si>
    <t>Nátery stolár. výrobkov lazurovacím lakom 2x lakovaním</t>
  </si>
  <si>
    <t>45.44.22</t>
  </si>
  <si>
    <t>drevené prvky krovu</t>
  </si>
  <si>
    <t>202,80*(0,06+0,18)*2 =   97,344</t>
  </si>
  <si>
    <t>127,10*(0,10+0,18)*2 =   71,176</t>
  </si>
  <si>
    <t>76,60*(0,18+0,18)*2 =   55,152</t>
  </si>
  <si>
    <t>drevený obklad</t>
  </si>
  <si>
    <t>28,65*1,33 =   38,105</t>
  </si>
  <si>
    <t>70,059*1,33 =   93,178</t>
  </si>
  <si>
    <t>19,635*1,33 =   26,115</t>
  </si>
  <si>
    <t xml:space="preserve">78378-2203   </t>
  </si>
  <si>
    <t>Nátery tesárskych konštr. Lastanoxom Q (Bochemit QB-inovovaná náhrada)</t>
  </si>
  <si>
    <t>202,80*0,48 =   97,344</t>
  </si>
  <si>
    <t>127,10*0,56 =   71,176</t>
  </si>
  <si>
    <t>76,60*0,72 =   55,152</t>
  </si>
  <si>
    <t>77,00*2 =   154,000</t>
  </si>
  <si>
    <t>3,80*26*(0,05+0,05)*2*1,1 =   21,736</t>
  </si>
  <si>
    <t>3,00*25*(0,035+0,05)*2*1,1 =   14,025</t>
  </si>
  <si>
    <t>3,80*4*(0,02+0,15)*2*1,1 =   5,685</t>
  </si>
  <si>
    <t xml:space="preserve">783 - Nátery  spolu: </t>
  </si>
  <si>
    <t>784 - Maľby</t>
  </si>
  <si>
    <t>784</t>
  </si>
  <si>
    <t xml:space="preserve">78441-2301   </t>
  </si>
  <si>
    <t>Pačok 2x váp. mliekom s obrús. a presádr. v miest. do 3,8m</t>
  </si>
  <si>
    <t>45.44.21</t>
  </si>
  <si>
    <t xml:space="preserve">78445-2271   </t>
  </si>
  <si>
    <t>Maľba zo zmesí tekut. 1 far. dvojnás. v miest. do 3,8m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</si>
  <si>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</si>
  <si>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</si>
  <si>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</si>
  <si>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</si>
  <si>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</si>
  <si>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 xml:space="preserve">21   -       </t>
  </si>
  <si>
    <t>M21 - 155 Elektromontáže  (samostatný rozpočet)</t>
  </si>
  <si>
    <t>M</t>
  </si>
  <si>
    <t xml:space="preserve">M21 - 155 Elektromontáže  spolu: </t>
  </si>
  <si>
    <t>999 - MCE ostatné</t>
  </si>
  <si>
    <t>900</t>
  </si>
  <si>
    <t xml:space="preserve">99999-9009   </t>
  </si>
  <si>
    <t>Zariadenie staveniska (budovy na kultúru a verejnú zábavu)</t>
  </si>
  <si>
    <t>45.34.32</t>
  </si>
  <si>
    <t xml:space="preserve">999 - MCE ostatné  spolu: </t>
  </si>
  <si>
    <t xml:space="preserve">PRÁCE A DODÁVKY M  spolu: </t>
  </si>
  <si>
    <t>Za rozpočet celkom</t>
  </si>
  <si>
    <t>Spracoval: Stanislav Hlubina</t>
  </si>
  <si>
    <t>Figura</t>
  </si>
</sst>
</file>

<file path=xl/styles.xml><?xml version="1.0" encoding="utf-8"?>
<styleSheet xmlns="http://schemas.openxmlformats.org/spreadsheetml/2006/main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3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158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67" fontId="1" fillId="0" borderId="52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3" xfId="28" applyNumberFormat="1" applyFont="1" applyBorder="1" applyAlignment="1">
      <alignment horizontal="left" vertical="center"/>
    </xf>
    <xf numFmtId="10" fontId="1" fillId="0" borderId="17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4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6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1" fillId="0" borderId="58" xfId="0" applyNumberFormat="1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5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3" fontId="1" fillId="0" borderId="65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3" fontId="1" fillId="0" borderId="66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8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67" xfId="0" applyFont="1" applyBorder="1" applyAlignment="1" applyProtection="1">
      <alignment horizontal="left"/>
      <protection locked="0"/>
    </xf>
    <xf numFmtId="0" fontId="1" fillId="0" borderId="59" xfId="0" applyNumberFormat="1" applyFont="1" applyBorder="1" applyAlignment="1" applyProtection="1">
      <alignment horizontal="center"/>
      <protection locked="0"/>
    </xf>
    <xf numFmtId="0" fontId="1" fillId="0" borderId="68" xfId="0" applyFont="1" applyBorder="1" applyAlignment="1" applyProtection="1">
      <alignment horizontal="left"/>
      <protection locked="0"/>
    </xf>
    <xf numFmtId="0" fontId="1" fillId="0" borderId="68" xfId="0" applyFont="1" applyBorder="1" applyAlignment="1" applyProtection="1">
      <alignment horizontal="left" vertical="center"/>
      <protection locked="0"/>
    </xf>
    <xf numFmtId="0" fontId="1" fillId="0" borderId="60" xfId="0" applyNumberFormat="1" applyFont="1" applyBorder="1" applyAlignment="1" applyProtection="1">
      <alignment horizontal="center"/>
      <protection locked="0"/>
    </xf>
    <xf numFmtId="0" fontId="1" fillId="0" borderId="69" xfId="0" applyNumberFormat="1" applyFont="1" applyBorder="1" applyAlignment="1" applyProtection="1">
      <alignment horizontal="center"/>
    </xf>
    <xf numFmtId="0" fontId="1" fillId="0" borderId="70" xfId="0" applyNumberFormat="1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/>
    </xf>
    <xf numFmtId="0" fontId="1" fillId="0" borderId="63" xfId="0" applyFont="1" applyBorder="1" applyAlignment="1" applyProtection="1">
      <alignment horizontal="centerContinuous"/>
    </xf>
    <xf numFmtId="0" fontId="1" fillId="0" borderId="71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8" xfId="0" applyFont="1" applyBorder="1" applyAlignment="1" applyProtection="1">
      <alignment horizontal="center"/>
    </xf>
    <xf numFmtId="0" fontId="1" fillId="0" borderId="68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/>
    </xf>
    <xf numFmtId="0" fontId="1" fillId="0" borderId="72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50" xfId="28" applyNumberFormat="1" applyFont="1" applyBorder="1" applyAlignment="1">
      <alignment horizontal="right" vertical="center"/>
    </xf>
    <xf numFmtId="4" fontId="1" fillId="0" borderId="62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51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7" fillId="0" borderId="0" xfId="0" applyNumberFormat="1" applyFont="1" applyAlignment="1" applyProtection="1">
      <alignment horizontal="left" vertical="top" wrapText="1"/>
    </xf>
    <xf numFmtId="165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4" fontId="7" fillId="0" borderId="0" xfId="0" applyNumberFormat="1" applyFont="1" applyAlignment="1" applyProtection="1">
      <alignment vertical="top"/>
    </xf>
    <xf numFmtId="166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horizontal="center" vertical="top"/>
    </xf>
    <xf numFmtId="169" fontId="7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3" fillId="0" borderId="0" xfId="0" applyNumberFormat="1" applyFont="1" applyAlignment="1" applyProtection="1">
      <alignment horizontal="left" vertical="top" wrapText="1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opLeftCell="A19" workbookViewId="0"/>
  </sheetViews>
  <sheetFormatPr defaultRowHeight="12.75"/>
  <cols>
    <col min="1" max="1" width="0.7109375" style="69" customWidth="1"/>
    <col min="2" max="2" width="3.7109375" style="69" customWidth="1"/>
    <col min="3" max="3" width="6.85546875" style="69" customWidth="1"/>
    <col min="4" max="6" width="14" style="69" customWidth="1"/>
    <col min="7" max="7" width="3.85546875" style="69" customWidth="1"/>
    <col min="8" max="8" width="17.7109375" style="69" customWidth="1"/>
    <col min="9" max="9" width="8.7109375" style="69" customWidth="1"/>
    <col min="10" max="10" width="14" style="69" customWidth="1"/>
    <col min="11" max="11" width="2.28515625" style="69" customWidth="1"/>
    <col min="12" max="12" width="6.85546875" style="69" customWidth="1"/>
    <col min="13" max="23" width="9.140625" style="69"/>
    <col min="24" max="25" width="5.7109375" style="69" customWidth="1"/>
    <col min="26" max="26" width="6.5703125" style="69" customWidth="1"/>
    <col min="27" max="27" width="21.42578125" style="69" customWidth="1"/>
    <col min="28" max="28" width="4.28515625" style="69" customWidth="1"/>
    <col min="29" max="29" width="8.28515625" style="69" customWidth="1"/>
    <col min="30" max="30" width="8.7109375" style="69" customWidth="1"/>
    <col min="31" max="16384" width="9.140625" style="69"/>
  </cols>
  <sheetData>
    <row r="1" spans="2:30" ht="28.5" customHeight="1" thickBot="1">
      <c r="B1" s="70" t="s">
        <v>116</v>
      </c>
      <c r="C1" s="70"/>
      <c r="D1" s="70"/>
      <c r="F1" s="89" t="str">
        <f>CONCATENATE(AA2," ",AB2," ",AC2," ",AD2)</f>
        <v xml:space="preserve">Krycí list rozpočtu v EUR  </v>
      </c>
      <c r="G1" s="70"/>
      <c r="H1" s="70"/>
      <c r="I1" s="70"/>
      <c r="J1" s="70"/>
      <c r="Z1" s="115" t="s">
        <v>5</v>
      </c>
      <c r="AA1" s="115" t="s">
        <v>6</v>
      </c>
      <c r="AB1" s="115" t="s">
        <v>7</v>
      </c>
      <c r="AC1" s="115" t="s">
        <v>8</v>
      </c>
      <c r="AD1" s="115" t="s">
        <v>9</v>
      </c>
    </row>
    <row r="2" spans="2:30" ht="18" customHeight="1" thickTop="1">
      <c r="B2" s="10"/>
      <c r="C2" s="11" t="s">
        <v>112</v>
      </c>
      <c r="D2" s="11"/>
      <c r="E2" s="11"/>
      <c r="F2" s="11"/>
      <c r="G2" s="12" t="s">
        <v>10</v>
      </c>
      <c r="H2" s="11" t="s">
        <v>117</v>
      </c>
      <c r="I2" s="11"/>
      <c r="J2" s="13"/>
      <c r="Z2" s="115" t="s">
        <v>11</v>
      </c>
      <c r="AA2" s="116" t="s">
        <v>12</v>
      </c>
      <c r="AB2" s="116" t="s">
        <v>13</v>
      </c>
      <c r="AC2" s="116"/>
      <c r="AD2" s="117"/>
    </row>
    <row r="3" spans="2:30" ht="18" customHeight="1">
      <c r="B3" s="14"/>
      <c r="C3" s="15" t="s">
        <v>113</v>
      </c>
      <c r="D3" s="15"/>
      <c r="E3" s="15"/>
      <c r="F3" s="15"/>
      <c r="G3" s="16" t="s">
        <v>118</v>
      </c>
      <c r="H3" s="15"/>
      <c r="I3" s="15"/>
      <c r="J3" s="17"/>
      <c r="Z3" s="115" t="s">
        <v>14</v>
      </c>
      <c r="AA3" s="116" t="s">
        <v>15</v>
      </c>
      <c r="AB3" s="116" t="s">
        <v>13</v>
      </c>
      <c r="AC3" s="116" t="s">
        <v>16</v>
      </c>
      <c r="AD3" s="117" t="s">
        <v>17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15" t="s">
        <v>18</v>
      </c>
      <c r="AA4" s="116" t="s">
        <v>19</v>
      </c>
      <c r="AB4" s="116" t="s">
        <v>13</v>
      </c>
      <c r="AC4" s="116"/>
      <c r="AD4" s="117"/>
    </row>
    <row r="5" spans="2:30" ht="18" customHeight="1" thickBot="1">
      <c r="B5" s="22"/>
      <c r="C5" s="24" t="s">
        <v>20</v>
      </c>
      <c r="D5" s="24"/>
      <c r="E5" s="24" t="s">
        <v>21</v>
      </c>
      <c r="F5" s="23"/>
      <c r="G5" s="23" t="s">
        <v>22</v>
      </c>
      <c r="H5" s="24" t="s">
        <v>119</v>
      </c>
      <c r="I5" s="23" t="s">
        <v>23</v>
      </c>
      <c r="J5" s="25" t="s">
        <v>120</v>
      </c>
      <c r="Z5" s="115" t="s">
        <v>24</v>
      </c>
      <c r="AA5" s="116" t="s">
        <v>15</v>
      </c>
      <c r="AB5" s="116" t="s">
        <v>13</v>
      </c>
      <c r="AC5" s="116" t="s">
        <v>16</v>
      </c>
      <c r="AD5" s="117" t="s">
        <v>17</v>
      </c>
    </row>
    <row r="6" spans="2:30" ht="18" customHeight="1" thickTop="1">
      <c r="B6" s="10"/>
      <c r="C6" s="11" t="s">
        <v>2</v>
      </c>
      <c r="D6" s="11" t="s">
        <v>121</v>
      </c>
      <c r="E6" s="11"/>
      <c r="F6" s="11"/>
      <c r="G6" s="11" t="s">
        <v>25</v>
      </c>
      <c r="H6" s="11"/>
      <c r="I6" s="11"/>
      <c r="J6" s="13"/>
    </row>
    <row r="7" spans="2:30" ht="18" customHeight="1">
      <c r="B7" s="26"/>
      <c r="C7" s="27"/>
      <c r="D7" s="28"/>
      <c r="E7" s="28"/>
      <c r="F7" s="28"/>
      <c r="G7" s="28" t="s">
        <v>26</v>
      </c>
      <c r="H7" s="28"/>
      <c r="I7" s="28"/>
      <c r="J7" s="29"/>
    </row>
    <row r="8" spans="2:30" ht="18" customHeight="1">
      <c r="B8" s="14"/>
      <c r="C8" s="15" t="s">
        <v>1</v>
      </c>
      <c r="D8" s="15"/>
      <c r="E8" s="15"/>
      <c r="F8" s="15"/>
      <c r="G8" s="15" t="s">
        <v>25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8" t="s">
        <v>26</v>
      </c>
      <c r="H9" s="19"/>
      <c r="I9" s="19"/>
      <c r="J9" s="21"/>
    </row>
    <row r="10" spans="2:30" ht="18" customHeight="1">
      <c r="B10" s="14"/>
      <c r="C10" s="15" t="s">
        <v>27</v>
      </c>
      <c r="D10" s="15" t="s">
        <v>122</v>
      </c>
      <c r="E10" s="15"/>
      <c r="F10" s="15"/>
      <c r="G10" s="15" t="s">
        <v>25</v>
      </c>
      <c r="H10" s="15"/>
      <c r="I10" s="15"/>
      <c r="J10" s="17"/>
    </row>
    <row r="11" spans="2:30" ht="18" customHeight="1" thickBot="1">
      <c r="B11" s="30"/>
      <c r="C11" s="31"/>
      <c r="D11" s="31"/>
      <c r="E11" s="31"/>
      <c r="F11" s="31"/>
      <c r="G11" s="31" t="s">
        <v>26</v>
      </c>
      <c r="H11" s="31"/>
      <c r="I11" s="31"/>
      <c r="J11" s="32"/>
    </row>
    <row r="12" spans="2:30" ht="18" customHeight="1" thickTop="1">
      <c r="B12" s="81"/>
      <c r="C12" s="11"/>
      <c r="D12" s="11"/>
      <c r="E12" s="11"/>
      <c r="F12" s="100">
        <f>IF(B12&lt;&gt;0,ROUND($J$31/B12,0),0)</f>
        <v>0</v>
      </c>
      <c r="G12" s="12"/>
      <c r="H12" s="11"/>
      <c r="I12" s="11"/>
      <c r="J12" s="103">
        <f>IF(G12&lt;&gt;0,ROUND($J$31/G12,0),0)</f>
        <v>0</v>
      </c>
    </row>
    <row r="13" spans="2:30" ht="18" customHeight="1">
      <c r="B13" s="82"/>
      <c r="C13" s="28"/>
      <c r="D13" s="28"/>
      <c r="E13" s="28"/>
      <c r="F13" s="101">
        <f>IF(B13&lt;&gt;0,ROUND($J$31/B13,0),0)</f>
        <v>0</v>
      </c>
      <c r="G13" s="27"/>
      <c r="H13" s="28"/>
      <c r="I13" s="28"/>
      <c r="J13" s="104">
        <f>IF(G13&lt;&gt;0,ROUND($J$31/G13,0),0)</f>
        <v>0</v>
      </c>
    </row>
    <row r="14" spans="2:30" ht="18" customHeight="1" thickBot="1">
      <c r="B14" s="83"/>
      <c r="C14" s="31"/>
      <c r="D14" s="31"/>
      <c r="E14" s="31"/>
      <c r="F14" s="102">
        <f>IF(B14&lt;&gt;0,ROUND($J$31/B14,0),0)</f>
        <v>0</v>
      </c>
      <c r="G14" s="84"/>
      <c r="H14" s="31"/>
      <c r="I14" s="31"/>
      <c r="J14" s="105">
        <f>IF(G14&lt;&gt;0,ROUND($J$31/G14,0),0)</f>
        <v>0</v>
      </c>
    </row>
    <row r="15" spans="2:30" ht="18" customHeight="1" thickTop="1">
      <c r="B15" s="72" t="s">
        <v>28</v>
      </c>
      <c r="C15" s="34" t="s">
        <v>29</v>
      </c>
      <c r="D15" s="35" t="s">
        <v>30</v>
      </c>
      <c r="E15" s="35" t="s">
        <v>31</v>
      </c>
      <c r="F15" s="36" t="s">
        <v>32</v>
      </c>
      <c r="G15" s="72" t="s">
        <v>33</v>
      </c>
      <c r="H15" s="37" t="s">
        <v>34</v>
      </c>
      <c r="I15" s="38"/>
      <c r="J15" s="39"/>
    </row>
    <row r="16" spans="2:30" ht="18" customHeight="1">
      <c r="B16" s="40">
        <v>1</v>
      </c>
      <c r="C16" s="41" t="s">
        <v>35</v>
      </c>
      <c r="D16" s="135">
        <f>Prehlad!H159</f>
        <v>0</v>
      </c>
      <c r="E16" s="135">
        <f>Prehlad!I159</f>
        <v>0</v>
      </c>
      <c r="F16" s="136">
        <f>D16+E16</f>
        <v>0</v>
      </c>
      <c r="G16" s="40">
        <v>6</v>
      </c>
      <c r="H16" s="42" t="s">
        <v>123</v>
      </c>
      <c r="I16" s="77"/>
      <c r="J16" s="136">
        <v>0</v>
      </c>
    </row>
    <row r="17" spans="2:10" ht="18" customHeight="1">
      <c r="B17" s="43">
        <v>2</v>
      </c>
      <c r="C17" s="44" t="s">
        <v>36</v>
      </c>
      <c r="D17" s="137">
        <f>Prehlad!H315</f>
        <v>0</v>
      </c>
      <c r="E17" s="137">
        <f>Prehlad!I315</f>
        <v>0</v>
      </c>
      <c r="F17" s="136">
        <f>D17+E17</f>
        <v>0</v>
      </c>
      <c r="G17" s="43">
        <v>7</v>
      </c>
      <c r="H17" s="45" t="s">
        <v>124</v>
      </c>
      <c r="I17" s="15"/>
      <c r="J17" s="138">
        <v>0</v>
      </c>
    </row>
    <row r="18" spans="2:10" ht="18" customHeight="1">
      <c r="B18" s="43">
        <v>3</v>
      </c>
      <c r="C18" s="44" t="s">
        <v>37</v>
      </c>
      <c r="D18" s="137">
        <f>Prehlad!H326</f>
        <v>0</v>
      </c>
      <c r="E18" s="137">
        <f>Prehlad!I326</f>
        <v>0</v>
      </c>
      <c r="F18" s="136">
        <f>D18+E18</f>
        <v>0</v>
      </c>
      <c r="G18" s="43">
        <v>8</v>
      </c>
      <c r="H18" s="45" t="s">
        <v>125</v>
      </c>
      <c r="I18" s="15"/>
      <c r="J18" s="138">
        <v>0</v>
      </c>
    </row>
    <row r="19" spans="2:10" ht="18" customHeight="1" thickBot="1">
      <c r="B19" s="43">
        <v>4</v>
      </c>
      <c r="C19" s="44" t="s">
        <v>38</v>
      </c>
      <c r="D19" s="137"/>
      <c r="E19" s="137"/>
      <c r="F19" s="139">
        <f>D19+E19</f>
        <v>0</v>
      </c>
      <c r="G19" s="43">
        <v>9</v>
      </c>
      <c r="H19" s="45" t="s">
        <v>3</v>
      </c>
      <c r="I19" s="15"/>
      <c r="J19" s="138">
        <v>0</v>
      </c>
    </row>
    <row r="20" spans="2:10" ht="18" customHeight="1" thickBot="1">
      <c r="B20" s="46">
        <v>5</v>
      </c>
      <c r="C20" s="47" t="s">
        <v>39</v>
      </c>
      <c r="D20" s="140">
        <f>SUM(D16:D19)</f>
        <v>0</v>
      </c>
      <c r="E20" s="141">
        <f>SUM(E16:E19)</f>
        <v>0</v>
      </c>
      <c r="F20" s="142">
        <f>SUM(F16:F19)</f>
        <v>0</v>
      </c>
      <c r="G20" s="48">
        <v>10</v>
      </c>
      <c r="I20" s="76" t="s">
        <v>40</v>
      </c>
      <c r="J20" s="142">
        <f>SUM(J16:J19)</f>
        <v>0</v>
      </c>
    </row>
    <row r="21" spans="2:10" ht="18" customHeight="1" thickTop="1">
      <c r="B21" s="72" t="s">
        <v>41</v>
      </c>
      <c r="C21" s="71"/>
      <c r="D21" s="38" t="s">
        <v>42</v>
      </c>
      <c r="E21" s="38"/>
      <c r="F21" s="39"/>
      <c r="G21" s="72" t="s">
        <v>43</v>
      </c>
      <c r="H21" s="37" t="s">
        <v>44</v>
      </c>
      <c r="I21" s="38"/>
      <c r="J21" s="39"/>
    </row>
    <row r="22" spans="2:10" ht="18" customHeight="1">
      <c r="B22" s="40">
        <v>11</v>
      </c>
      <c r="C22" s="42" t="s">
        <v>126</v>
      </c>
      <c r="D22" s="78" t="s">
        <v>3</v>
      </c>
      <c r="E22" s="80">
        <v>0</v>
      </c>
      <c r="F22" s="136">
        <v>0</v>
      </c>
      <c r="G22" s="43">
        <v>16</v>
      </c>
      <c r="H22" s="45" t="s">
        <v>45</v>
      </c>
      <c r="I22" s="49"/>
      <c r="J22" s="138">
        <v>0</v>
      </c>
    </row>
    <row r="23" spans="2:10" ht="18" customHeight="1">
      <c r="B23" s="43">
        <v>12</v>
      </c>
      <c r="C23" s="45" t="s">
        <v>127</v>
      </c>
      <c r="D23" s="79"/>
      <c r="E23" s="50">
        <v>0</v>
      </c>
      <c r="F23" s="138">
        <v>0</v>
      </c>
      <c r="G23" s="43">
        <v>17</v>
      </c>
      <c r="H23" s="45" t="s">
        <v>129</v>
      </c>
      <c r="I23" s="49"/>
      <c r="J23" s="138">
        <v>0</v>
      </c>
    </row>
    <row r="24" spans="2:10" ht="18" customHeight="1">
      <c r="B24" s="43">
        <v>13</v>
      </c>
      <c r="C24" s="45" t="s">
        <v>128</v>
      </c>
      <c r="D24" s="79"/>
      <c r="E24" s="50">
        <v>0</v>
      </c>
      <c r="F24" s="138">
        <v>0</v>
      </c>
      <c r="G24" s="43">
        <v>18</v>
      </c>
      <c r="H24" s="45" t="s">
        <v>130</v>
      </c>
      <c r="I24" s="49"/>
      <c r="J24" s="138">
        <v>0</v>
      </c>
    </row>
    <row r="25" spans="2:10" ht="18" customHeight="1" thickBot="1">
      <c r="B25" s="43">
        <v>14</v>
      </c>
      <c r="C25" s="45" t="s">
        <v>3</v>
      </c>
      <c r="D25" s="79"/>
      <c r="E25" s="50">
        <v>0</v>
      </c>
      <c r="F25" s="138">
        <v>0</v>
      </c>
      <c r="G25" s="43">
        <v>19</v>
      </c>
      <c r="H25" s="45" t="s">
        <v>3</v>
      </c>
      <c r="I25" s="49"/>
      <c r="J25" s="138">
        <v>0</v>
      </c>
    </row>
    <row r="26" spans="2:10" ht="18" customHeight="1" thickBot="1">
      <c r="B26" s="46">
        <v>15</v>
      </c>
      <c r="C26" s="51"/>
      <c r="D26" s="52"/>
      <c r="E26" s="52" t="s">
        <v>46</v>
      </c>
      <c r="F26" s="142">
        <f>SUM(F22:F25)</f>
        <v>0</v>
      </c>
      <c r="G26" s="46">
        <v>20</v>
      </c>
      <c r="H26" s="51"/>
      <c r="I26" s="52" t="s">
        <v>47</v>
      </c>
      <c r="J26" s="142">
        <f>SUM(J22:J25)</f>
        <v>0</v>
      </c>
    </row>
    <row r="27" spans="2:10" ht="18" customHeight="1" thickTop="1">
      <c r="B27" s="53"/>
      <c r="C27" s="54" t="s">
        <v>48</v>
      </c>
      <c r="D27" s="55"/>
      <c r="E27" s="56" t="s">
        <v>49</v>
      </c>
      <c r="F27" s="57"/>
      <c r="G27" s="72" t="s">
        <v>50</v>
      </c>
      <c r="H27" s="37" t="s">
        <v>51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52</v>
      </c>
      <c r="J28" s="136">
        <f>ROUND(F20,2)+J20+F26+J26</f>
        <v>0</v>
      </c>
    </row>
    <row r="29" spans="2:10" ht="18" customHeight="1">
      <c r="B29" s="58"/>
      <c r="C29" s="60" t="s">
        <v>53</v>
      </c>
      <c r="D29" s="60"/>
      <c r="E29" s="63"/>
      <c r="F29" s="57"/>
      <c r="G29" s="43">
        <v>22</v>
      </c>
      <c r="H29" s="45" t="s">
        <v>131</v>
      </c>
      <c r="I29" s="143">
        <f>J28-I30</f>
        <v>0</v>
      </c>
      <c r="J29" s="138">
        <f>ROUND((I29*20)/100,2)</f>
        <v>0</v>
      </c>
    </row>
    <row r="30" spans="2:10" ht="18" customHeight="1" thickBot="1">
      <c r="B30" s="14"/>
      <c r="C30" s="15" t="s">
        <v>54</v>
      </c>
      <c r="D30" s="15"/>
      <c r="E30" s="63"/>
      <c r="F30" s="57"/>
      <c r="G30" s="43">
        <v>23</v>
      </c>
      <c r="H30" s="45" t="s">
        <v>132</v>
      </c>
      <c r="I30" s="143">
        <f>SUMIF(Prehlad!O11:O9999,0,Prehlad!J11:J9999)</f>
        <v>0</v>
      </c>
      <c r="J30" s="138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55</v>
      </c>
      <c r="J31" s="142">
        <f>SUM(J28:J30)</f>
        <v>0</v>
      </c>
    </row>
    <row r="32" spans="2:10" ht="18" customHeight="1" thickTop="1" thickBot="1">
      <c r="B32" s="53"/>
      <c r="C32" s="60"/>
      <c r="D32" s="57"/>
      <c r="E32" s="64"/>
      <c r="F32" s="57"/>
      <c r="G32" s="73" t="s">
        <v>56</v>
      </c>
      <c r="H32" s="74" t="s">
        <v>133</v>
      </c>
      <c r="I32" s="33"/>
      <c r="J32" s="75">
        <v>0</v>
      </c>
    </row>
    <row r="33" spans="2:10" ht="18" customHeight="1" thickTop="1">
      <c r="B33" s="65"/>
      <c r="C33" s="66"/>
      <c r="D33" s="54" t="s">
        <v>57</v>
      </c>
      <c r="E33" s="66"/>
      <c r="F33" s="66"/>
      <c r="G33" s="66"/>
      <c r="H33" s="66" t="s">
        <v>58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53</v>
      </c>
      <c r="D35" s="60"/>
      <c r="E35" s="60"/>
      <c r="F35" s="59"/>
      <c r="G35" s="60" t="s">
        <v>53</v>
      </c>
      <c r="H35" s="60"/>
      <c r="I35" s="60"/>
      <c r="J35" s="68"/>
    </row>
    <row r="36" spans="2:10" ht="18" customHeight="1">
      <c r="B36" s="14"/>
      <c r="C36" s="15" t="s">
        <v>54</v>
      </c>
      <c r="D36" s="15"/>
      <c r="E36" s="15"/>
      <c r="F36" s="16"/>
      <c r="G36" s="15" t="s">
        <v>54</v>
      </c>
      <c r="H36" s="15"/>
      <c r="I36" s="15"/>
      <c r="J36" s="17"/>
    </row>
    <row r="37" spans="2:10" ht="18" customHeight="1">
      <c r="B37" s="58"/>
      <c r="C37" s="60" t="s">
        <v>49</v>
      </c>
      <c r="D37" s="60"/>
      <c r="E37" s="60"/>
      <c r="F37" s="59"/>
      <c r="G37" s="60" t="s">
        <v>49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showGridLines="0" workbookViewId="0"/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107</v>
      </c>
      <c r="C1" s="1"/>
      <c r="E1" s="9" t="s">
        <v>108</v>
      </c>
      <c r="F1" s="1"/>
      <c r="G1" s="1"/>
      <c r="Z1" s="115" t="s">
        <v>5</v>
      </c>
      <c r="AA1" s="115" t="s">
        <v>6</v>
      </c>
      <c r="AB1" s="115" t="s">
        <v>7</v>
      </c>
      <c r="AC1" s="115" t="s">
        <v>8</v>
      </c>
      <c r="AD1" s="115" t="s">
        <v>9</v>
      </c>
    </row>
    <row r="2" spans="1:30">
      <c r="A2" s="9" t="s">
        <v>109</v>
      </c>
      <c r="C2" s="1"/>
      <c r="E2" s="9" t="s">
        <v>110</v>
      </c>
      <c r="F2" s="1"/>
      <c r="G2" s="1"/>
      <c r="Z2" s="115" t="s">
        <v>11</v>
      </c>
      <c r="AA2" s="116" t="s">
        <v>59</v>
      </c>
      <c r="AB2" s="116" t="s">
        <v>13</v>
      </c>
      <c r="AC2" s="116"/>
      <c r="AD2" s="117"/>
    </row>
    <row r="3" spans="1:30">
      <c r="A3" s="9" t="s">
        <v>60</v>
      </c>
      <c r="C3" s="1"/>
      <c r="E3" s="9" t="s">
        <v>111</v>
      </c>
      <c r="F3" s="1"/>
      <c r="G3" s="1"/>
      <c r="Z3" s="115" t="s">
        <v>14</v>
      </c>
      <c r="AA3" s="116" t="s">
        <v>61</v>
      </c>
      <c r="AB3" s="116" t="s">
        <v>13</v>
      </c>
      <c r="AC3" s="116" t="s">
        <v>16</v>
      </c>
      <c r="AD3" s="117" t="s">
        <v>17</v>
      </c>
    </row>
    <row r="4" spans="1:30">
      <c r="B4" s="1"/>
      <c r="C4" s="1"/>
      <c r="D4" s="1"/>
      <c r="E4" s="1"/>
      <c r="F4" s="1"/>
      <c r="G4" s="1"/>
      <c r="Z4" s="115" t="s">
        <v>18</v>
      </c>
      <c r="AA4" s="116" t="s">
        <v>62</v>
      </c>
      <c r="AB4" s="116" t="s">
        <v>13</v>
      </c>
      <c r="AC4" s="116"/>
      <c r="AD4" s="117"/>
    </row>
    <row r="5" spans="1:30">
      <c r="A5" s="9" t="s">
        <v>112</v>
      </c>
      <c r="B5" s="1"/>
      <c r="C5" s="1"/>
      <c r="D5" s="1"/>
      <c r="E5" s="1"/>
      <c r="F5" s="1"/>
      <c r="G5" s="1"/>
      <c r="Z5" s="115" t="s">
        <v>24</v>
      </c>
      <c r="AA5" s="116" t="s">
        <v>61</v>
      </c>
      <c r="AB5" s="116" t="s">
        <v>13</v>
      </c>
      <c r="AC5" s="116" t="s">
        <v>16</v>
      </c>
      <c r="AD5" s="117" t="s">
        <v>17</v>
      </c>
    </row>
    <row r="6" spans="1:30">
      <c r="A6" s="9" t="s">
        <v>113</v>
      </c>
      <c r="B6" s="1"/>
      <c r="C6" s="1"/>
      <c r="D6" s="1"/>
      <c r="E6" s="1"/>
      <c r="F6" s="1"/>
      <c r="G6" s="1"/>
    </row>
    <row r="7" spans="1:30">
      <c r="A7" s="9"/>
      <c r="B7" s="1"/>
      <c r="C7" s="1"/>
      <c r="D7" s="1"/>
      <c r="E7" s="1"/>
      <c r="F7" s="1"/>
      <c r="G7" s="1"/>
    </row>
    <row r="8" spans="1:30" ht="13.5">
      <c r="A8" s="1" t="s">
        <v>114</v>
      </c>
      <c r="B8" s="4" t="str">
        <f>CONCATENATE(AA2," ",AB2," ",AC2," ",AD2)</f>
        <v xml:space="preserve">Rekapitulácia rozpočtu v EUR  </v>
      </c>
      <c r="G8" s="1"/>
    </row>
    <row r="9" spans="1:30">
      <c r="A9" s="125" t="s">
        <v>63</v>
      </c>
      <c r="B9" s="125" t="s">
        <v>30</v>
      </c>
      <c r="C9" s="125" t="s">
        <v>64</v>
      </c>
      <c r="D9" s="125" t="s">
        <v>65</v>
      </c>
      <c r="E9" s="132" t="s">
        <v>66</v>
      </c>
      <c r="F9" s="132" t="s">
        <v>67</v>
      </c>
      <c r="G9" s="1"/>
    </row>
    <row r="10" spans="1:30">
      <c r="A10" s="129"/>
      <c r="B10" s="129"/>
      <c r="C10" s="129" t="s">
        <v>68</v>
      </c>
      <c r="D10" s="129"/>
      <c r="E10" s="129" t="s">
        <v>65</v>
      </c>
      <c r="F10" s="129" t="s">
        <v>65</v>
      </c>
      <c r="G10" s="91" t="s">
        <v>69</v>
      </c>
    </row>
    <row r="12" spans="1:30">
      <c r="A12" s="1" t="s">
        <v>135</v>
      </c>
      <c r="B12" s="6">
        <f>Prehlad!H29</f>
        <v>0</v>
      </c>
      <c r="C12" s="6">
        <f>Prehlad!I29</f>
        <v>0</v>
      </c>
      <c r="D12" s="6">
        <f>Prehlad!J29</f>
        <v>0</v>
      </c>
      <c r="E12" s="7">
        <f>Prehlad!L29</f>
        <v>0</v>
      </c>
      <c r="F12" s="5">
        <f>Prehlad!N29</f>
        <v>0</v>
      </c>
      <c r="G12" s="5">
        <f>Prehlad!W29</f>
        <v>34.844000000000001</v>
      </c>
    </row>
    <row r="13" spans="1:30">
      <c r="A13" s="1" t="s">
        <v>168</v>
      </c>
      <c r="B13" s="6">
        <f>Prehlad!H56</f>
        <v>0</v>
      </c>
      <c r="C13" s="6">
        <f>Prehlad!I56</f>
        <v>0</v>
      </c>
      <c r="D13" s="6">
        <f>Prehlad!J56</f>
        <v>0</v>
      </c>
      <c r="E13" s="7">
        <f>Prehlad!L56</f>
        <v>31.632210169999997</v>
      </c>
      <c r="F13" s="5">
        <f>Prehlad!N56</f>
        <v>0</v>
      </c>
      <c r="G13" s="5">
        <f>Prehlad!W56</f>
        <v>43.564</v>
      </c>
    </row>
    <row r="14" spans="1:30">
      <c r="A14" s="1" t="s">
        <v>209</v>
      </c>
      <c r="B14" s="6">
        <f>Prehlad!H75</f>
        <v>0</v>
      </c>
      <c r="C14" s="6">
        <f>Prehlad!I75</f>
        <v>0</v>
      </c>
      <c r="D14" s="6">
        <f>Prehlad!J75</f>
        <v>0</v>
      </c>
      <c r="E14" s="7">
        <f>Prehlad!L75</f>
        <v>15.21408446</v>
      </c>
      <c r="F14" s="5">
        <f>Prehlad!N75</f>
        <v>0</v>
      </c>
      <c r="G14" s="5">
        <f>Prehlad!W75</f>
        <v>47.773000000000003</v>
      </c>
    </row>
    <row r="15" spans="1:30">
      <c r="A15" s="1" t="s">
        <v>231</v>
      </c>
      <c r="B15" s="6">
        <f>Prehlad!H87</f>
        <v>0</v>
      </c>
      <c r="C15" s="6">
        <f>Prehlad!I87</f>
        <v>0</v>
      </c>
      <c r="D15" s="6">
        <f>Prehlad!J87</f>
        <v>0</v>
      </c>
      <c r="E15" s="7">
        <f>Prehlad!L87</f>
        <v>2.9591981999999999</v>
      </c>
      <c r="F15" s="5">
        <f>Prehlad!N87</f>
        <v>0</v>
      </c>
      <c r="G15" s="5">
        <f>Prehlad!W87</f>
        <v>16.146000000000001</v>
      </c>
    </row>
    <row r="16" spans="1:30">
      <c r="A16" s="1" t="s">
        <v>246</v>
      </c>
      <c r="B16" s="6">
        <f>Prehlad!H95</f>
        <v>0</v>
      </c>
      <c r="C16" s="6">
        <f>Prehlad!I95</f>
        <v>0</v>
      </c>
      <c r="D16" s="6">
        <f>Prehlad!J95</f>
        <v>0</v>
      </c>
      <c r="E16" s="7">
        <f>Prehlad!L95</f>
        <v>31.596719999999998</v>
      </c>
      <c r="F16" s="5">
        <f>Prehlad!N95</f>
        <v>0</v>
      </c>
      <c r="G16" s="5">
        <f>Prehlad!W95</f>
        <v>27.576999999999998</v>
      </c>
    </row>
    <row r="17" spans="1:7">
      <c r="A17" s="1" t="s">
        <v>262</v>
      </c>
      <c r="B17" s="6">
        <f>Prehlad!H127</f>
        <v>0</v>
      </c>
      <c r="C17" s="6">
        <f>Prehlad!I127</f>
        <v>0</v>
      </c>
      <c r="D17" s="6">
        <f>Prehlad!J127</f>
        <v>0</v>
      </c>
      <c r="E17" s="7">
        <f>Prehlad!L127</f>
        <v>2.5024474000000003</v>
      </c>
      <c r="F17" s="5">
        <f>Prehlad!N127</f>
        <v>0</v>
      </c>
      <c r="G17" s="5">
        <f>Prehlad!W127</f>
        <v>71.972999999999999</v>
      </c>
    </row>
    <row r="18" spans="1:7">
      <c r="A18" s="1" t="s">
        <v>306</v>
      </c>
      <c r="B18" s="6">
        <f>Prehlad!H157</f>
        <v>0</v>
      </c>
      <c r="C18" s="6">
        <f>Prehlad!I157</f>
        <v>0</v>
      </c>
      <c r="D18" s="6">
        <f>Prehlad!J157</f>
        <v>0</v>
      </c>
      <c r="E18" s="7">
        <f>Prehlad!L157</f>
        <v>5.5253730000000001</v>
      </c>
      <c r="F18" s="5">
        <f>Prehlad!N157</f>
        <v>0</v>
      </c>
      <c r="G18" s="5">
        <f>Prehlad!W157</f>
        <v>45.628</v>
      </c>
    </row>
    <row r="19" spans="1:7">
      <c r="A19" s="1" t="s">
        <v>352</v>
      </c>
      <c r="B19" s="6">
        <f>Prehlad!H159</f>
        <v>0</v>
      </c>
      <c r="C19" s="6">
        <f>Prehlad!I159</f>
        <v>0</v>
      </c>
      <c r="D19" s="6">
        <f>Prehlad!J159</f>
        <v>0</v>
      </c>
      <c r="E19" s="7">
        <f>Prehlad!L159</f>
        <v>89.430033229999992</v>
      </c>
      <c r="F19" s="5">
        <f>Prehlad!N159</f>
        <v>0</v>
      </c>
      <c r="G19" s="5">
        <f>Prehlad!W159</f>
        <v>287.505</v>
      </c>
    </row>
    <row r="21" spans="1:7">
      <c r="A21" s="1" t="s">
        <v>354</v>
      </c>
      <c r="B21" s="6">
        <f>Prehlad!H170</f>
        <v>0</v>
      </c>
      <c r="C21" s="6">
        <f>Prehlad!I170</f>
        <v>0</v>
      </c>
      <c r="D21" s="6">
        <f>Prehlad!J170</f>
        <v>0</v>
      </c>
      <c r="E21" s="7">
        <f>Prehlad!L170</f>
        <v>2.2879E-2</v>
      </c>
      <c r="F21" s="5">
        <f>Prehlad!N170</f>
        <v>0</v>
      </c>
      <c r="G21" s="5">
        <f>Prehlad!W170</f>
        <v>0.70699999999999996</v>
      </c>
    </row>
    <row r="22" spans="1:7">
      <c r="A22" s="1" t="s">
        <v>373</v>
      </c>
      <c r="B22" s="6">
        <f>Prehlad!H178</f>
        <v>0</v>
      </c>
      <c r="C22" s="6">
        <f>Prehlad!I178</f>
        <v>0</v>
      </c>
      <c r="D22" s="6">
        <f>Prehlad!J178</f>
        <v>0</v>
      </c>
      <c r="E22" s="7">
        <f>Prehlad!L178</f>
        <v>0</v>
      </c>
      <c r="F22" s="5">
        <f>Prehlad!N178</f>
        <v>0</v>
      </c>
      <c r="G22" s="5">
        <f>Prehlad!W178</f>
        <v>9.24</v>
      </c>
    </row>
    <row r="23" spans="1:7">
      <c r="A23" s="1" t="s">
        <v>387</v>
      </c>
      <c r="B23" s="6">
        <f>Prehlad!H183</f>
        <v>0</v>
      </c>
      <c r="C23" s="6">
        <f>Prehlad!I183</f>
        <v>0</v>
      </c>
      <c r="D23" s="6">
        <f>Prehlad!J183</f>
        <v>0</v>
      </c>
      <c r="E23" s="7">
        <f>Prehlad!L183</f>
        <v>2.8999999999999998E-3</v>
      </c>
      <c r="F23" s="5">
        <f>Prehlad!N183</f>
        <v>0</v>
      </c>
      <c r="G23" s="5">
        <f>Prehlad!W183</f>
        <v>2.0720000000000001</v>
      </c>
    </row>
    <row r="24" spans="1:7">
      <c r="A24" s="1" t="s">
        <v>397</v>
      </c>
      <c r="B24" s="6">
        <f>Prehlad!H231</f>
        <v>0</v>
      </c>
      <c r="C24" s="6">
        <f>Prehlad!I231</f>
        <v>0</v>
      </c>
      <c r="D24" s="6">
        <f>Prehlad!J231</f>
        <v>0</v>
      </c>
      <c r="E24" s="7">
        <f>Prehlad!L231</f>
        <v>5.9673335999999999</v>
      </c>
      <c r="F24" s="5">
        <f>Prehlad!N231</f>
        <v>0</v>
      </c>
      <c r="G24" s="5">
        <f>Prehlad!W231</f>
        <v>219.56400000000002</v>
      </c>
    </row>
    <row r="25" spans="1:7">
      <c r="A25" s="1" t="s">
        <v>460</v>
      </c>
      <c r="B25" s="6">
        <f>Prehlad!H250</f>
        <v>0</v>
      </c>
      <c r="C25" s="6">
        <f>Prehlad!I250</f>
        <v>0</v>
      </c>
      <c r="D25" s="6">
        <f>Prehlad!J250</f>
        <v>0</v>
      </c>
      <c r="E25" s="7">
        <f>Prehlad!L250</f>
        <v>0.40795750000000003</v>
      </c>
      <c r="F25" s="5">
        <f>Prehlad!N250</f>
        <v>0</v>
      </c>
      <c r="G25" s="5">
        <f>Prehlad!W250</f>
        <v>97.389999999999986</v>
      </c>
    </row>
    <row r="26" spans="1:7">
      <c r="A26" s="1" t="s">
        <v>490</v>
      </c>
      <c r="B26" s="6">
        <f>Prehlad!H273</f>
        <v>0</v>
      </c>
      <c r="C26" s="6">
        <f>Prehlad!I273</f>
        <v>0</v>
      </c>
      <c r="D26" s="6">
        <f>Prehlad!J273</f>
        <v>0</v>
      </c>
      <c r="E26" s="7">
        <f>Prehlad!L273</f>
        <v>1.0670452699999999</v>
      </c>
      <c r="F26" s="5">
        <f>Prehlad!N273</f>
        <v>0</v>
      </c>
      <c r="G26" s="5">
        <f>Prehlad!W273</f>
        <v>64.438999999999993</v>
      </c>
    </row>
    <row r="27" spans="1:7">
      <c r="A27" s="1" t="s">
        <v>517</v>
      </c>
      <c r="B27" s="6">
        <f>Prehlad!H286</f>
        <v>0</v>
      </c>
      <c r="C27" s="6">
        <f>Prehlad!I286</f>
        <v>0</v>
      </c>
      <c r="D27" s="6">
        <f>Prehlad!J286</f>
        <v>0</v>
      </c>
      <c r="E27" s="7">
        <f>Prehlad!L286</f>
        <v>3.6654999999999999E-3</v>
      </c>
      <c r="F27" s="5">
        <f>Prehlad!N286</f>
        <v>0</v>
      </c>
      <c r="G27" s="5">
        <f>Prehlad!W286</f>
        <v>6.9359999999999999</v>
      </c>
    </row>
    <row r="28" spans="1:7">
      <c r="A28" s="1" t="s">
        <v>538</v>
      </c>
      <c r="B28" s="6">
        <f>Prehlad!H308</f>
        <v>0</v>
      </c>
      <c r="C28" s="6">
        <f>Prehlad!I308</f>
        <v>0</v>
      </c>
      <c r="D28" s="6">
        <f>Prehlad!J308</f>
        <v>0</v>
      </c>
      <c r="E28" s="7">
        <f>Prehlad!L308</f>
        <v>0.22633552000000001</v>
      </c>
      <c r="F28" s="5">
        <f>Prehlad!N308</f>
        <v>0</v>
      </c>
      <c r="G28" s="5">
        <f>Prehlad!W308</f>
        <v>178.82599999999999</v>
      </c>
    </row>
    <row r="29" spans="1:7">
      <c r="A29" s="1" t="s">
        <v>561</v>
      </c>
      <c r="B29" s="6">
        <f>Prehlad!H313</f>
        <v>0</v>
      </c>
      <c r="C29" s="6">
        <f>Prehlad!I313</f>
        <v>0</v>
      </c>
      <c r="D29" s="6">
        <f>Prehlad!J313</f>
        <v>0</v>
      </c>
      <c r="E29" s="7">
        <f>Prehlad!L313</f>
        <v>1.0626E-2</v>
      </c>
      <c r="F29" s="5">
        <f>Prehlad!N313</f>
        <v>0</v>
      </c>
      <c r="G29" s="5">
        <f>Prehlad!W313</f>
        <v>3.7350000000000003</v>
      </c>
    </row>
    <row r="30" spans="1:7">
      <c r="A30" s="1" t="s">
        <v>569</v>
      </c>
      <c r="B30" s="6">
        <f>Prehlad!H315</f>
        <v>0</v>
      </c>
      <c r="C30" s="6">
        <f>Prehlad!I315</f>
        <v>0</v>
      </c>
      <c r="D30" s="6">
        <f>Prehlad!J315</f>
        <v>0</v>
      </c>
      <c r="E30" s="7">
        <f>Prehlad!L315</f>
        <v>7.7087423900000003</v>
      </c>
      <c r="F30" s="5">
        <f>Prehlad!N315</f>
        <v>0</v>
      </c>
      <c r="G30" s="5">
        <f>Prehlad!W315</f>
        <v>582.90899999999999</v>
      </c>
    </row>
    <row r="32" spans="1:7">
      <c r="A32" s="1" t="s">
        <v>571</v>
      </c>
      <c r="B32" s="6">
        <f>Prehlad!H320</f>
        <v>0</v>
      </c>
      <c r="C32" s="6">
        <f>Prehlad!I320</f>
        <v>0</v>
      </c>
      <c r="D32" s="6">
        <f>Prehlad!J320</f>
        <v>0</v>
      </c>
      <c r="E32" s="7">
        <f>Prehlad!L320</f>
        <v>0</v>
      </c>
      <c r="F32" s="5">
        <f>Prehlad!N320</f>
        <v>0</v>
      </c>
      <c r="G32" s="5">
        <f>Prehlad!W320</f>
        <v>0</v>
      </c>
    </row>
    <row r="33" spans="1:7">
      <c r="A33" s="1" t="s">
        <v>577</v>
      </c>
      <c r="B33" s="6">
        <f>Prehlad!H324</f>
        <v>0</v>
      </c>
      <c r="C33" s="6">
        <f>Prehlad!I324</f>
        <v>0</v>
      </c>
      <c r="D33" s="6">
        <f>Prehlad!J324</f>
        <v>0</v>
      </c>
      <c r="E33" s="7">
        <f>Prehlad!L324</f>
        <v>0</v>
      </c>
      <c r="F33" s="5">
        <f>Prehlad!N324</f>
        <v>0</v>
      </c>
      <c r="G33" s="5">
        <f>Prehlad!W324</f>
        <v>316.09300000000002</v>
      </c>
    </row>
    <row r="34" spans="1:7">
      <c r="A34" s="1" t="s">
        <v>583</v>
      </c>
      <c r="B34" s="6">
        <f>Prehlad!H326</f>
        <v>0</v>
      </c>
      <c r="C34" s="6">
        <f>Prehlad!I326</f>
        <v>0</v>
      </c>
      <c r="D34" s="6">
        <f>Prehlad!J326</f>
        <v>0</v>
      </c>
      <c r="E34" s="7">
        <f>Prehlad!L326</f>
        <v>0</v>
      </c>
      <c r="F34" s="5">
        <f>Prehlad!N326</f>
        <v>0</v>
      </c>
      <c r="G34" s="5">
        <f>Prehlad!W326</f>
        <v>316.09300000000002</v>
      </c>
    </row>
    <row r="37" spans="1:7">
      <c r="A37" s="1" t="s">
        <v>584</v>
      </c>
      <c r="B37" s="6">
        <f>Prehlad!H328</f>
        <v>0</v>
      </c>
      <c r="C37" s="6">
        <f>Prehlad!I328</f>
        <v>0</v>
      </c>
      <c r="D37" s="6">
        <f>Prehlad!J328</f>
        <v>0</v>
      </c>
      <c r="E37" s="7">
        <f>Prehlad!L328</f>
        <v>97.13877561999999</v>
      </c>
      <c r="F37" s="5">
        <f>Prehlad!N328</f>
        <v>0</v>
      </c>
      <c r="G37" s="5">
        <f>Prehlad!W328</f>
        <v>1186.5070000000001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8"/>
  <sheetViews>
    <sheetView showGridLines="0" tabSelected="1" topLeftCell="A309" workbookViewId="0">
      <selection activeCell="E324" sqref="E324"/>
    </sheetView>
  </sheetViews>
  <sheetFormatPr defaultRowHeight="12.75"/>
  <cols>
    <col min="1" max="1" width="6.7109375" style="106" customWidth="1"/>
    <col min="2" max="2" width="3.7109375" style="107" customWidth="1"/>
    <col min="3" max="3" width="13" style="108" customWidth="1"/>
    <col min="4" max="4" width="35.7109375" style="134" customWidth="1"/>
    <col min="5" max="5" width="10.7109375" style="110" customWidth="1"/>
    <col min="6" max="6" width="5.28515625" style="109" customWidth="1"/>
    <col min="7" max="7" width="8.7109375" style="111" customWidth="1"/>
    <col min="8" max="9" width="9.7109375" style="111" hidden="1" customWidth="1"/>
    <col min="10" max="10" width="9.7109375" style="111" customWidth="1"/>
    <col min="11" max="11" width="7.42578125" style="112" hidden="1" customWidth="1"/>
    <col min="12" max="12" width="8.28515625" style="112" hidden="1" customWidth="1"/>
    <col min="13" max="13" width="9.140625" style="110" hidden="1" customWidth="1"/>
    <col min="14" max="14" width="7" style="110" hidden="1" customWidth="1"/>
    <col min="15" max="15" width="3.5703125" style="109" hidden="1" customWidth="1"/>
    <col min="16" max="16" width="12.7109375" style="109" hidden="1" customWidth="1"/>
    <col min="17" max="19" width="13.28515625" style="110" hidden="1" customWidth="1"/>
    <col min="20" max="20" width="10.5703125" style="113" hidden="1" customWidth="1"/>
    <col min="21" max="21" width="10.28515625" style="113" hidden="1" customWidth="1"/>
    <col min="22" max="22" width="5.7109375" style="113" hidden="1" customWidth="1"/>
    <col min="23" max="23" width="9.140625" style="114"/>
    <col min="24" max="25" width="5.7109375" style="109" customWidth="1"/>
    <col min="26" max="26" width="7.5703125" style="109" customWidth="1"/>
    <col min="27" max="27" width="24.85546875" style="109" customWidth="1"/>
    <col min="28" max="28" width="4.28515625" style="109" customWidth="1"/>
    <col min="29" max="29" width="8.28515625" style="109" customWidth="1"/>
    <col min="30" max="30" width="8.7109375" style="109" customWidth="1"/>
    <col min="31" max="34" width="9.140625" style="109"/>
    <col min="35" max="16384" width="9.140625" style="1"/>
  </cols>
  <sheetData>
    <row r="1" spans="1:34">
      <c r="A1" s="9" t="s">
        <v>107</v>
      </c>
      <c r="B1" s="1"/>
      <c r="C1" s="1"/>
      <c r="D1" s="1"/>
      <c r="E1" s="9" t="s">
        <v>108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15" t="s">
        <v>5</v>
      </c>
      <c r="AA1" s="156" t="s">
        <v>6</v>
      </c>
      <c r="AB1" s="115" t="s">
        <v>7</v>
      </c>
      <c r="AC1" s="115" t="s">
        <v>8</v>
      </c>
      <c r="AD1" s="115" t="s">
        <v>9</v>
      </c>
      <c r="AE1" s="1"/>
      <c r="AF1" s="1"/>
      <c r="AG1" s="1"/>
      <c r="AH1" s="1"/>
    </row>
    <row r="2" spans="1:34">
      <c r="A2" s="9" t="s">
        <v>109</v>
      </c>
      <c r="B2" s="1"/>
      <c r="C2" s="1"/>
      <c r="D2" s="1"/>
      <c r="E2" s="9" t="s">
        <v>110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15" t="s">
        <v>11</v>
      </c>
      <c r="AA2" s="116" t="s">
        <v>70</v>
      </c>
      <c r="AB2" s="116" t="s">
        <v>13</v>
      </c>
      <c r="AC2" s="116"/>
      <c r="AD2" s="117"/>
      <c r="AE2" s="1"/>
      <c r="AF2" s="1"/>
      <c r="AG2" s="1"/>
      <c r="AH2" s="1"/>
    </row>
    <row r="3" spans="1:34">
      <c r="A3" s="9" t="s">
        <v>60</v>
      </c>
      <c r="B3" s="1"/>
      <c r="C3" s="1"/>
      <c r="D3" s="1"/>
      <c r="E3" s="9" t="s">
        <v>111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15" t="s">
        <v>14</v>
      </c>
      <c r="AA3" s="116" t="s">
        <v>71</v>
      </c>
      <c r="AB3" s="116" t="s">
        <v>13</v>
      </c>
      <c r="AC3" s="116" t="s">
        <v>16</v>
      </c>
      <c r="AD3" s="117" t="s">
        <v>17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15" t="s">
        <v>18</v>
      </c>
      <c r="AA4" s="116" t="s">
        <v>72</v>
      </c>
      <c r="AB4" s="116" t="s">
        <v>13</v>
      </c>
      <c r="AC4" s="116"/>
      <c r="AD4" s="117"/>
      <c r="AE4" s="1"/>
      <c r="AF4" s="1"/>
      <c r="AG4" s="1"/>
      <c r="AH4" s="1"/>
    </row>
    <row r="5" spans="1:34">
      <c r="A5" s="9" t="s">
        <v>112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15" t="s">
        <v>24</v>
      </c>
      <c r="AA5" s="116" t="s">
        <v>71</v>
      </c>
      <c r="AB5" s="116" t="s">
        <v>13</v>
      </c>
      <c r="AC5" s="116" t="s">
        <v>16</v>
      </c>
      <c r="AD5" s="117" t="s">
        <v>17</v>
      </c>
      <c r="AE5" s="1"/>
      <c r="AF5" s="1"/>
      <c r="AG5" s="1"/>
      <c r="AH5" s="1"/>
    </row>
    <row r="6" spans="1:34">
      <c r="A6" s="9" t="s">
        <v>113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114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25" t="s">
        <v>73</v>
      </c>
      <c r="B9" s="125" t="s">
        <v>74</v>
      </c>
      <c r="C9" s="125" t="s">
        <v>75</v>
      </c>
      <c r="D9" s="125" t="s">
        <v>76</v>
      </c>
      <c r="E9" s="125" t="s">
        <v>77</v>
      </c>
      <c r="F9" s="125" t="s">
        <v>78</v>
      </c>
      <c r="G9" s="125" t="s">
        <v>79</v>
      </c>
      <c r="H9" s="125" t="s">
        <v>30</v>
      </c>
      <c r="I9" s="125" t="s">
        <v>64</v>
      </c>
      <c r="J9" s="125" t="s">
        <v>65</v>
      </c>
      <c r="K9" s="126" t="s">
        <v>66</v>
      </c>
      <c r="L9" s="127"/>
      <c r="M9" s="128" t="s">
        <v>67</v>
      </c>
      <c r="N9" s="127"/>
      <c r="O9" s="125" t="s">
        <v>4</v>
      </c>
      <c r="P9" s="123" t="s">
        <v>80</v>
      </c>
      <c r="Q9" s="85" t="s">
        <v>77</v>
      </c>
      <c r="R9" s="85" t="s">
        <v>77</v>
      </c>
      <c r="S9" s="86" t="s">
        <v>77</v>
      </c>
      <c r="T9" s="90" t="s">
        <v>81</v>
      </c>
      <c r="U9" s="90" t="s">
        <v>82</v>
      </c>
      <c r="V9" s="90" t="s">
        <v>83</v>
      </c>
      <c r="W9" s="91" t="s">
        <v>69</v>
      </c>
      <c r="X9" s="91" t="s">
        <v>84</v>
      </c>
      <c r="Y9" s="91" t="s">
        <v>85</v>
      </c>
      <c r="Z9" s="133" t="s">
        <v>86</v>
      </c>
      <c r="AA9" s="133" t="s">
        <v>87</v>
      </c>
      <c r="AB9" s="1" t="s">
        <v>83</v>
      </c>
      <c r="AC9" s="1"/>
      <c r="AD9" s="1"/>
      <c r="AE9" s="1"/>
      <c r="AF9" s="1"/>
      <c r="AG9" s="1"/>
      <c r="AH9" s="1"/>
    </row>
    <row r="10" spans="1:34" ht="13.5" thickBot="1">
      <c r="A10" s="129" t="s">
        <v>88</v>
      </c>
      <c r="B10" s="129" t="s">
        <v>89</v>
      </c>
      <c r="C10" s="130"/>
      <c r="D10" s="129" t="s">
        <v>90</v>
      </c>
      <c r="E10" s="129" t="s">
        <v>91</v>
      </c>
      <c r="F10" s="129" t="s">
        <v>92</v>
      </c>
      <c r="G10" s="129" t="s">
        <v>93</v>
      </c>
      <c r="H10" s="129" t="s">
        <v>94</v>
      </c>
      <c r="I10" s="129" t="s">
        <v>68</v>
      </c>
      <c r="J10" s="129"/>
      <c r="K10" s="129" t="s">
        <v>79</v>
      </c>
      <c r="L10" s="129" t="s">
        <v>65</v>
      </c>
      <c r="M10" s="131" t="s">
        <v>79</v>
      </c>
      <c r="N10" s="129" t="s">
        <v>65</v>
      </c>
      <c r="O10" s="129" t="s">
        <v>95</v>
      </c>
      <c r="P10" s="124"/>
      <c r="Q10" s="87" t="s">
        <v>96</v>
      </c>
      <c r="R10" s="87" t="s">
        <v>97</v>
      </c>
      <c r="S10" s="88" t="s">
        <v>98</v>
      </c>
      <c r="T10" s="90" t="s">
        <v>99</v>
      </c>
      <c r="U10" s="90" t="s">
        <v>100</v>
      </c>
      <c r="V10" s="90" t="s">
        <v>101</v>
      </c>
      <c r="W10" s="91"/>
      <c r="X10" s="1"/>
      <c r="Y10" s="1"/>
      <c r="Z10" s="133" t="s">
        <v>102</v>
      </c>
      <c r="AA10" s="133" t="s">
        <v>88</v>
      </c>
      <c r="AB10" s="1" t="s">
        <v>115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144" t="s">
        <v>134</v>
      </c>
    </row>
    <row r="13" spans="1:34">
      <c r="B13" s="108" t="s">
        <v>135</v>
      </c>
    </row>
    <row r="14" spans="1:34">
      <c r="A14" s="106">
        <v>1</v>
      </c>
      <c r="B14" s="107" t="s">
        <v>136</v>
      </c>
      <c r="C14" s="108" t="s">
        <v>137</v>
      </c>
      <c r="D14" s="134" t="s">
        <v>138</v>
      </c>
      <c r="E14" s="110">
        <v>10.324</v>
      </c>
      <c r="F14" s="109" t="s">
        <v>139</v>
      </c>
      <c r="G14" s="111">
        <v>0</v>
      </c>
      <c r="H14" s="111">
        <f>ROUND(E14*G14, 2)</f>
        <v>0</v>
      </c>
      <c r="J14" s="111">
        <f>ROUND(E14*G14, 2)</f>
        <v>0</v>
      </c>
      <c r="O14" s="109">
        <v>20</v>
      </c>
      <c r="P14" s="109" t="s">
        <v>140</v>
      </c>
      <c r="V14" s="113" t="s">
        <v>50</v>
      </c>
      <c r="W14" s="114">
        <v>0.13400000000000001</v>
      </c>
      <c r="Z14" s="109" t="s">
        <v>141</v>
      </c>
      <c r="AB14" s="109" t="s">
        <v>28</v>
      </c>
    </row>
    <row r="15" spans="1:34">
      <c r="D15" s="145" t="s">
        <v>142</v>
      </c>
      <c r="E15" s="146"/>
      <c r="F15" s="147"/>
      <c r="G15" s="148"/>
      <c r="H15" s="148"/>
      <c r="I15" s="148"/>
      <c r="J15" s="148"/>
      <c r="K15" s="149"/>
      <c r="L15" s="149"/>
      <c r="M15" s="146"/>
      <c r="N15" s="146"/>
      <c r="O15" s="147"/>
      <c r="P15" s="147"/>
      <c r="Q15" s="146"/>
      <c r="R15" s="146"/>
      <c r="S15" s="146"/>
      <c r="T15" s="150"/>
      <c r="U15" s="150"/>
      <c r="V15" s="150" t="s">
        <v>0</v>
      </c>
      <c r="W15" s="151"/>
      <c r="X15" s="147"/>
    </row>
    <row r="16" spans="1:34">
      <c r="A16" s="106">
        <v>2</v>
      </c>
      <c r="B16" s="107" t="s">
        <v>136</v>
      </c>
      <c r="C16" s="108" t="s">
        <v>143</v>
      </c>
      <c r="D16" s="134" t="s">
        <v>144</v>
      </c>
      <c r="E16" s="110">
        <v>5.9359999999999999</v>
      </c>
      <c r="F16" s="109" t="s">
        <v>139</v>
      </c>
      <c r="G16" s="111">
        <v>0</v>
      </c>
      <c r="H16" s="111">
        <f>ROUND(E16*G16, 2)</f>
        <v>0</v>
      </c>
      <c r="J16" s="111">
        <f>ROUND(E16*G16, 2)</f>
        <v>0</v>
      </c>
      <c r="O16" s="109">
        <v>20</v>
      </c>
      <c r="P16" s="109" t="s">
        <v>140</v>
      </c>
      <c r="V16" s="113" t="s">
        <v>50</v>
      </c>
      <c r="W16" s="114">
        <v>11.657999999999999</v>
      </c>
      <c r="Z16" s="109" t="s">
        <v>141</v>
      </c>
      <c r="AB16" s="109" t="s">
        <v>28</v>
      </c>
    </row>
    <row r="17" spans="1:28">
      <c r="D17" s="145" t="s">
        <v>145</v>
      </c>
      <c r="E17" s="146"/>
      <c r="F17" s="147"/>
      <c r="G17" s="148"/>
      <c r="H17" s="148"/>
      <c r="I17" s="148"/>
      <c r="J17" s="148"/>
      <c r="K17" s="149"/>
      <c r="L17" s="149"/>
      <c r="M17" s="146"/>
      <c r="N17" s="146"/>
      <c r="O17" s="147"/>
      <c r="P17" s="147"/>
      <c r="Q17" s="146"/>
      <c r="R17" s="146"/>
      <c r="S17" s="146"/>
      <c r="T17" s="150"/>
      <c r="U17" s="150"/>
      <c r="V17" s="150" t="s">
        <v>0</v>
      </c>
      <c r="W17" s="151"/>
      <c r="X17" s="147"/>
    </row>
    <row r="18" spans="1:28">
      <c r="D18" s="145" t="s">
        <v>146</v>
      </c>
      <c r="E18" s="146"/>
      <c r="F18" s="147"/>
      <c r="G18" s="148"/>
      <c r="H18" s="148"/>
      <c r="I18" s="148"/>
      <c r="J18" s="148"/>
      <c r="K18" s="149"/>
      <c r="L18" s="149"/>
      <c r="M18" s="146"/>
      <c r="N18" s="146"/>
      <c r="O18" s="147"/>
      <c r="P18" s="147"/>
      <c r="Q18" s="146"/>
      <c r="R18" s="146"/>
      <c r="S18" s="146"/>
      <c r="T18" s="150"/>
      <c r="U18" s="150"/>
      <c r="V18" s="150" t="s">
        <v>0</v>
      </c>
      <c r="W18" s="151"/>
      <c r="X18" s="147"/>
    </row>
    <row r="19" spans="1:28">
      <c r="A19" s="106">
        <v>3</v>
      </c>
      <c r="B19" s="107" t="s">
        <v>136</v>
      </c>
      <c r="C19" s="108" t="s">
        <v>147</v>
      </c>
      <c r="D19" s="134" t="s">
        <v>148</v>
      </c>
      <c r="E19" s="110">
        <v>1.8</v>
      </c>
      <c r="F19" s="109" t="s">
        <v>139</v>
      </c>
      <c r="G19" s="111">
        <v>0</v>
      </c>
      <c r="H19" s="111">
        <f>ROUND(E19*G19, 2)</f>
        <v>0</v>
      </c>
      <c r="J19" s="111">
        <f>ROUND(E19*G19, 2)</f>
        <v>0</v>
      </c>
      <c r="O19" s="109">
        <v>20</v>
      </c>
      <c r="P19" s="109" t="s">
        <v>140</v>
      </c>
      <c r="V19" s="113" t="s">
        <v>50</v>
      </c>
      <c r="W19" s="114">
        <v>5.6120000000000001</v>
      </c>
      <c r="Z19" s="109" t="s">
        <v>141</v>
      </c>
      <c r="AB19" s="109" t="s">
        <v>28</v>
      </c>
    </row>
    <row r="20" spans="1:28">
      <c r="D20" s="145" t="s">
        <v>149</v>
      </c>
      <c r="E20" s="146"/>
      <c r="F20" s="147"/>
      <c r="G20" s="148"/>
      <c r="H20" s="148"/>
      <c r="I20" s="148"/>
      <c r="J20" s="148"/>
      <c r="K20" s="149"/>
      <c r="L20" s="149"/>
      <c r="M20" s="146"/>
      <c r="N20" s="146"/>
      <c r="O20" s="147"/>
      <c r="P20" s="147"/>
      <c r="Q20" s="146"/>
      <c r="R20" s="146"/>
      <c r="S20" s="146"/>
      <c r="T20" s="150"/>
      <c r="U20" s="150"/>
      <c r="V20" s="150" t="s">
        <v>0</v>
      </c>
      <c r="W20" s="151"/>
      <c r="X20" s="147"/>
    </row>
    <row r="21" spans="1:28" ht="25.5">
      <c r="A21" s="106">
        <v>4</v>
      </c>
      <c r="B21" s="107" t="s">
        <v>150</v>
      </c>
      <c r="C21" s="108" t="s">
        <v>151</v>
      </c>
      <c r="D21" s="134" t="s">
        <v>152</v>
      </c>
      <c r="E21" s="110">
        <v>10.324</v>
      </c>
      <c r="F21" s="109" t="s">
        <v>139</v>
      </c>
      <c r="G21" s="111">
        <v>0</v>
      </c>
      <c r="H21" s="111">
        <f>ROUND(E21*G21, 2)</f>
        <v>0</v>
      </c>
      <c r="J21" s="111">
        <f>ROUND(E21*G21, 2)</f>
        <v>0</v>
      </c>
      <c r="O21" s="109">
        <v>20</v>
      </c>
      <c r="P21" s="109" t="s">
        <v>140</v>
      </c>
      <c r="V21" s="113" t="s">
        <v>50</v>
      </c>
      <c r="W21" s="114">
        <v>0.83599999999999997</v>
      </c>
      <c r="Z21" s="109" t="s">
        <v>153</v>
      </c>
      <c r="AB21" s="109">
        <v>7</v>
      </c>
    </row>
    <row r="22" spans="1:28" ht="25.5">
      <c r="A22" s="106">
        <v>5</v>
      </c>
      <c r="B22" s="107" t="s">
        <v>136</v>
      </c>
      <c r="C22" s="108" t="s">
        <v>154</v>
      </c>
      <c r="D22" s="134" t="s">
        <v>155</v>
      </c>
      <c r="E22" s="110">
        <v>7.7359999999999998</v>
      </c>
      <c r="F22" s="109" t="s">
        <v>139</v>
      </c>
      <c r="G22" s="111">
        <v>0</v>
      </c>
      <c r="H22" s="111">
        <f>ROUND(E22*G22, 2)</f>
        <v>0</v>
      </c>
      <c r="J22" s="111">
        <f>ROUND(E22*G22, 2)</f>
        <v>0</v>
      </c>
      <c r="O22" s="109">
        <v>20</v>
      </c>
      <c r="P22" s="109" t="s">
        <v>140</v>
      </c>
      <c r="V22" s="113" t="s">
        <v>50</v>
      </c>
      <c r="W22" s="114">
        <v>8.5000000000000006E-2</v>
      </c>
      <c r="Z22" s="109" t="s">
        <v>153</v>
      </c>
      <c r="AB22" s="109" t="s">
        <v>28</v>
      </c>
    </row>
    <row r="23" spans="1:28">
      <c r="D23" s="145" t="s">
        <v>156</v>
      </c>
      <c r="E23" s="146"/>
      <c r="F23" s="147"/>
      <c r="G23" s="148"/>
      <c r="H23" s="148"/>
      <c r="I23" s="148"/>
      <c r="J23" s="148"/>
      <c r="K23" s="149"/>
      <c r="L23" s="149"/>
      <c r="M23" s="146"/>
      <c r="N23" s="146"/>
      <c r="O23" s="147"/>
      <c r="P23" s="147"/>
      <c r="Q23" s="146"/>
      <c r="R23" s="146"/>
      <c r="S23" s="146"/>
      <c r="T23" s="150"/>
      <c r="U23" s="150"/>
      <c r="V23" s="150" t="s">
        <v>0</v>
      </c>
      <c r="W23" s="151"/>
      <c r="X23" s="147"/>
    </row>
    <row r="24" spans="1:28">
      <c r="A24" s="106">
        <v>6</v>
      </c>
      <c r="B24" s="107" t="s">
        <v>136</v>
      </c>
      <c r="C24" s="108" t="s">
        <v>157</v>
      </c>
      <c r="D24" s="134" t="s">
        <v>158</v>
      </c>
      <c r="E24" s="110">
        <v>7.7359999999999998</v>
      </c>
      <c r="F24" s="109" t="s">
        <v>139</v>
      </c>
      <c r="G24" s="111">
        <v>0</v>
      </c>
      <c r="H24" s="111">
        <f>ROUND(E24*G24, 2)</f>
        <v>0</v>
      </c>
      <c r="J24" s="111">
        <f>ROUND(E24*G24, 2)</f>
        <v>0</v>
      </c>
      <c r="O24" s="109">
        <v>20</v>
      </c>
      <c r="P24" s="109" t="s">
        <v>140</v>
      </c>
      <c r="V24" s="113" t="s">
        <v>50</v>
      </c>
      <c r="W24" s="114">
        <v>4.6420000000000003</v>
      </c>
      <c r="Z24" s="109" t="s">
        <v>141</v>
      </c>
      <c r="AB24" s="109" t="s">
        <v>28</v>
      </c>
    </row>
    <row r="25" spans="1:28">
      <c r="A25" s="106">
        <v>7</v>
      </c>
      <c r="B25" s="107" t="s">
        <v>136</v>
      </c>
      <c r="C25" s="108" t="s">
        <v>159</v>
      </c>
      <c r="D25" s="134" t="s">
        <v>160</v>
      </c>
      <c r="E25" s="110">
        <v>7.7359999999999998</v>
      </c>
      <c r="F25" s="109" t="s">
        <v>139</v>
      </c>
      <c r="G25" s="111">
        <v>0</v>
      </c>
      <c r="H25" s="111">
        <f>ROUND(E25*G25, 2)</f>
        <v>0</v>
      </c>
      <c r="J25" s="111">
        <f>ROUND(E25*G25, 2)</f>
        <v>0</v>
      </c>
      <c r="O25" s="109">
        <v>20</v>
      </c>
      <c r="P25" s="109" t="s">
        <v>140</v>
      </c>
      <c r="V25" s="113" t="s">
        <v>50</v>
      </c>
      <c r="W25" s="114">
        <v>7.0000000000000007E-2</v>
      </c>
      <c r="Z25" s="109" t="s">
        <v>153</v>
      </c>
      <c r="AB25" s="109" t="s">
        <v>28</v>
      </c>
    </row>
    <row r="26" spans="1:28">
      <c r="A26" s="106">
        <v>8</v>
      </c>
      <c r="B26" s="107" t="s">
        <v>150</v>
      </c>
      <c r="C26" s="108" t="s">
        <v>161</v>
      </c>
      <c r="D26" s="134" t="s">
        <v>162</v>
      </c>
      <c r="E26" s="110">
        <v>34.6</v>
      </c>
      <c r="F26" s="109" t="s">
        <v>163</v>
      </c>
      <c r="G26" s="111">
        <v>0</v>
      </c>
      <c r="H26" s="111">
        <f>ROUND(E26*G26, 2)</f>
        <v>0</v>
      </c>
      <c r="J26" s="111">
        <f>ROUND(E26*G26, 2)</f>
        <v>0</v>
      </c>
      <c r="O26" s="109">
        <v>20</v>
      </c>
      <c r="P26" s="109" t="s">
        <v>140</v>
      </c>
      <c r="V26" s="113" t="s">
        <v>50</v>
      </c>
      <c r="W26" s="114">
        <v>0.58799999999999997</v>
      </c>
      <c r="Z26" s="109" t="s">
        <v>141</v>
      </c>
      <c r="AB26" s="109" t="s">
        <v>28</v>
      </c>
    </row>
    <row r="27" spans="1:28" ht="25.5">
      <c r="A27" s="106">
        <v>9</v>
      </c>
      <c r="B27" s="107" t="s">
        <v>150</v>
      </c>
      <c r="C27" s="108" t="s">
        <v>164</v>
      </c>
      <c r="D27" s="134" t="s">
        <v>165</v>
      </c>
      <c r="E27" s="110">
        <v>68.826999999999998</v>
      </c>
      <c r="F27" s="109" t="s">
        <v>163</v>
      </c>
      <c r="G27" s="111">
        <v>0</v>
      </c>
      <c r="H27" s="111">
        <f>ROUND(E27*G27, 2)</f>
        <v>0</v>
      </c>
      <c r="J27" s="111">
        <f>ROUND(E27*G27, 2)</f>
        <v>0</v>
      </c>
      <c r="O27" s="109">
        <v>20</v>
      </c>
      <c r="P27" s="109" t="s">
        <v>140</v>
      </c>
      <c r="V27" s="113" t="s">
        <v>50</v>
      </c>
      <c r="W27" s="114">
        <v>11.218999999999999</v>
      </c>
      <c r="Z27" s="109" t="s">
        <v>141</v>
      </c>
      <c r="AB27" s="109" t="s">
        <v>28</v>
      </c>
    </row>
    <row r="28" spans="1:28">
      <c r="D28" s="145" t="s">
        <v>166</v>
      </c>
      <c r="E28" s="146"/>
      <c r="F28" s="147"/>
      <c r="G28" s="148"/>
      <c r="H28" s="148"/>
      <c r="I28" s="148"/>
      <c r="J28" s="148"/>
      <c r="K28" s="149"/>
      <c r="L28" s="149"/>
      <c r="M28" s="146"/>
      <c r="N28" s="146"/>
      <c r="O28" s="147"/>
      <c r="P28" s="147"/>
      <c r="Q28" s="146"/>
      <c r="R28" s="146"/>
      <c r="S28" s="146"/>
      <c r="T28" s="150"/>
      <c r="U28" s="150"/>
      <c r="V28" s="150" t="s">
        <v>0</v>
      </c>
      <c r="W28" s="151"/>
      <c r="X28" s="147"/>
    </row>
    <row r="29" spans="1:28">
      <c r="D29" s="152" t="s">
        <v>167</v>
      </c>
      <c r="E29" s="153">
        <f>J29</f>
        <v>0</v>
      </c>
      <c r="H29" s="153">
        <f>SUM(H12:H28)</f>
        <v>0</v>
      </c>
      <c r="I29" s="153">
        <f>SUM(I12:I28)</f>
        <v>0</v>
      </c>
      <c r="J29" s="153">
        <f>SUM(J12:J28)</f>
        <v>0</v>
      </c>
      <c r="L29" s="154">
        <f>SUM(L12:L28)</f>
        <v>0</v>
      </c>
      <c r="N29" s="155">
        <f>SUM(N12:N28)</f>
        <v>0</v>
      </c>
      <c r="W29" s="114">
        <f>SUM(W12:W28)</f>
        <v>34.844000000000001</v>
      </c>
    </row>
    <row r="31" spans="1:28">
      <c r="B31" s="108" t="s">
        <v>168</v>
      </c>
    </row>
    <row r="32" spans="1:28" ht="25.5">
      <c r="A32" s="106">
        <v>10</v>
      </c>
      <c r="B32" s="107" t="s">
        <v>169</v>
      </c>
      <c r="C32" s="108" t="s">
        <v>170</v>
      </c>
      <c r="D32" s="134" t="s">
        <v>171</v>
      </c>
      <c r="E32" s="110">
        <v>4.3490000000000002</v>
      </c>
      <c r="F32" s="109" t="s">
        <v>139</v>
      </c>
      <c r="G32" s="111">
        <v>0</v>
      </c>
      <c r="H32" s="111">
        <f>ROUND(E32*G32, 2)</f>
        <v>0</v>
      </c>
      <c r="J32" s="111">
        <f>ROUND(E32*G32, 2)</f>
        <v>0</v>
      </c>
      <c r="K32" s="112">
        <v>1.7816399999999999</v>
      </c>
      <c r="L32" s="112">
        <f>E32*K32</f>
        <v>7.7483523600000002</v>
      </c>
      <c r="O32" s="109">
        <v>20</v>
      </c>
      <c r="P32" s="109" t="s">
        <v>140</v>
      </c>
      <c r="V32" s="113" t="s">
        <v>50</v>
      </c>
      <c r="W32" s="114">
        <v>4.5359999999999996</v>
      </c>
      <c r="Z32" s="109" t="s">
        <v>172</v>
      </c>
      <c r="AB32" s="109" t="s">
        <v>28</v>
      </c>
    </row>
    <row r="33" spans="1:28">
      <c r="D33" s="145" t="s">
        <v>173</v>
      </c>
      <c r="E33" s="146"/>
      <c r="F33" s="147"/>
      <c r="G33" s="148"/>
      <c r="H33" s="148"/>
      <c r="I33" s="148"/>
      <c r="J33" s="148"/>
      <c r="K33" s="149"/>
      <c r="L33" s="149"/>
      <c r="M33" s="146"/>
      <c r="N33" s="146"/>
      <c r="O33" s="147"/>
      <c r="P33" s="147"/>
      <c r="Q33" s="146"/>
      <c r="R33" s="146"/>
      <c r="S33" s="146"/>
      <c r="T33" s="150"/>
      <c r="U33" s="150"/>
      <c r="V33" s="150" t="s">
        <v>0</v>
      </c>
      <c r="W33" s="151"/>
      <c r="X33" s="147"/>
    </row>
    <row r="34" spans="1:28">
      <c r="D34" s="145" t="s">
        <v>174</v>
      </c>
      <c r="E34" s="146"/>
      <c r="F34" s="147"/>
      <c r="G34" s="148"/>
      <c r="H34" s="148"/>
      <c r="I34" s="148"/>
      <c r="J34" s="148"/>
      <c r="K34" s="149"/>
      <c r="L34" s="149"/>
      <c r="M34" s="146"/>
      <c r="N34" s="146"/>
      <c r="O34" s="147"/>
      <c r="P34" s="147"/>
      <c r="Q34" s="146"/>
      <c r="R34" s="146"/>
      <c r="S34" s="146"/>
      <c r="T34" s="150"/>
      <c r="U34" s="150"/>
      <c r="V34" s="150" t="s">
        <v>0</v>
      </c>
      <c r="W34" s="151"/>
      <c r="X34" s="147"/>
    </row>
    <row r="35" spans="1:28">
      <c r="D35" s="145" t="s">
        <v>175</v>
      </c>
      <c r="E35" s="146"/>
      <c r="F35" s="147"/>
      <c r="G35" s="148"/>
      <c r="H35" s="148"/>
      <c r="I35" s="148"/>
      <c r="J35" s="148"/>
      <c r="K35" s="149"/>
      <c r="L35" s="149"/>
      <c r="M35" s="146"/>
      <c r="N35" s="146"/>
      <c r="O35" s="147"/>
      <c r="P35" s="147"/>
      <c r="Q35" s="146"/>
      <c r="R35" s="146"/>
      <c r="S35" s="146"/>
      <c r="T35" s="150"/>
      <c r="U35" s="150"/>
      <c r="V35" s="150" t="s">
        <v>0</v>
      </c>
      <c r="W35" s="151"/>
      <c r="X35" s="147"/>
    </row>
    <row r="36" spans="1:28">
      <c r="D36" s="145" t="s">
        <v>176</v>
      </c>
      <c r="E36" s="146"/>
      <c r="F36" s="147"/>
      <c r="G36" s="148"/>
      <c r="H36" s="148"/>
      <c r="I36" s="148"/>
      <c r="J36" s="148"/>
      <c r="K36" s="149"/>
      <c r="L36" s="149"/>
      <c r="M36" s="146"/>
      <c r="N36" s="146"/>
      <c r="O36" s="147"/>
      <c r="P36" s="147"/>
      <c r="Q36" s="146"/>
      <c r="R36" s="146"/>
      <c r="S36" s="146"/>
      <c r="T36" s="150"/>
      <c r="U36" s="150"/>
      <c r="V36" s="150" t="s">
        <v>0</v>
      </c>
      <c r="W36" s="151"/>
      <c r="X36" s="147"/>
    </row>
    <row r="37" spans="1:28">
      <c r="D37" s="145" t="s">
        <v>177</v>
      </c>
      <c r="E37" s="146"/>
      <c r="F37" s="147"/>
      <c r="G37" s="148"/>
      <c r="H37" s="148"/>
      <c r="I37" s="148"/>
      <c r="J37" s="148"/>
      <c r="K37" s="149"/>
      <c r="L37" s="149"/>
      <c r="M37" s="146"/>
      <c r="N37" s="146"/>
      <c r="O37" s="147"/>
      <c r="P37" s="147"/>
      <c r="Q37" s="146"/>
      <c r="R37" s="146"/>
      <c r="S37" s="146"/>
      <c r="T37" s="150"/>
      <c r="U37" s="150"/>
      <c r="V37" s="150" t="s">
        <v>0</v>
      </c>
      <c r="W37" s="151"/>
      <c r="X37" s="147"/>
    </row>
    <row r="38" spans="1:28">
      <c r="A38" s="106">
        <v>11</v>
      </c>
      <c r="B38" s="107" t="s">
        <v>178</v>
      </c>
      <c r="C38" s="108" t="s">
        <v>179</v>
      </c>
      <c r="D38" s="134" t="s">
        <v>180</v>
      </c>
      <c r="E38" s="110">
        <v>2.202</v>
      </c>
      <c r="F38" s="109" t="s">
        <v>139</v>
      </c>
      <c r="G38" s="111">
        <v>0</v>
      </c>
      <c r="H38" s="111">
        <f>ROUND(E38*G38, 2)</f>
        <v>0</v>
      </c>
      <c r="J38" s="111">
        <f>ROUND(E38*G38, 2)</f>
        <v>0</v>
      </c>
      <c r="K38" s="112">
        <v>2.23706</v>
      </c>
      <c r="L38" s="112">
        <f>E38*K38</f>
        <v>4.9260061200000003</v>
      </c>
      <c r="O38" s="109">
        <v>20</v>
      </c>
      <c r="P38" s="109" t="s">
        <v>140</v>
      </c>
      <c r="V38" s="113" t="s">
        <v>50</v>
      </c>
      <c r="W38" s="114">
        <v>1.1579999999999999</v>
      </c>
      <c r="Z38" s="109" t="s">
        <v>181</v>
      </c>
      <c r="AB38" s="109" t="s">
        <v>28</v>
      </c>
    </row>
    <row r="39" spans="1:28">
      <c r="D39" s="145" t="s">
        <v>182</v>
      </c>
      <c r="E39" s="146"/>
      <c r="F39" s="147"/>
      <c r="G39" s="148"/>
      <c r="H39" s="148"/>
      <c r="I39" s="148"/>
      <c r="J39" s="148"/>
      <c r="K39" s="149"/>
      <c r="L39" s="149"/>
      <c r="M39" s="146"/>
      <c r="N39" s="146"/>
      <c r="O39" s="147"/>
      <c r="P39" s="147"/>
      <c r="Q39" s="146"/>
      <c r="R39" s="146"/>
      <c r="S39" s="146"/>
      <c r="T39" s="150"/>
      <c r="U39" s="150"/>
      <c r="V39" s="150" t="s">
        <v>0</v>
      </c>
      <c r="W39" s="151"/>
      <c r="X39" s="147"/>
    </row>
    <row r="40" spans="1:28">
      <c r="A40" s="106">
        <v>12</v>
      </c>
      <c r="B40" s="107" t="s">
        <v>178</v>
      </c>
      <c r="C40" s="108" t="s">
        <v>183</v>
      </c>
      <c r="D40" s="134" t="s">
        <v>184</v>
      </c>
      <c r="E40" s="110">
        <v>2.3759999999999999</v>
      </c>
      <c r="F40" s="109" t="s">
        <v>163</v>
      </c>
      <c r="G40" s="111">
        <v>0</v>
      </c>
      <c r="H40" s="111">
        <f>ROUND(E40*G40, 2)</f>
        <v>0</v>
      </c>
      <c r="J40" s="111">
        <f>ROUND(E40*G40, 2)</f>
        <v>0</v>
      </c>
      <c r="K40" s="112">
        <v>2.2300000000000002E-3</v>
      </c>
      <c r="L40" s="112">
        <f>E40*K40</f>
        <v>5.2984800000000004E-3</v>
      </c>
      <c r="O40" s="109">
        <v>20</v>
      </c>
      <c r="P40" s="109" t="s">
        <v>140</v>
      </c>
      <c r="V40" s="113" t="s">
        <v>50</v>
      </c>
      <c r="W40" s="114">
        <v>0.86699999999999999</v>
      </c>
      <c r="Z40" s="109" t="s">
        <v>181</v>
      </c>
      <c r="AB40" s="109" t="s">
        <v>28</v>
      </c>
    </row>
    <row r="41" spans="1:28">
      <c r="D41" s="145" t="s">
        <v>185</v>
      </c>
      <c r="E41" s="146"/>
      <c r="F41" s="147"/>
      <c r="G41" s="148"/>
      <c r="H41" s="148"/>
      <c r="I41" s="148"/>
      <c r="J41" s="148"/>
      <c r="K41" s="149"/>
      <c r="L41" s="149"/>
      <c r="M41" s="146"/>
      <c r="N41" s="146"/>
      <c r="O41" s="147"/>
      <c r="P41" s="147"/>
      <c r="Q41" s="146"/>
      <c r="R41" s="146"/>
      <c r="S41" s="146"/>
      <c r="T41" s="150"/>
      <c r="U41" s="150"/>
      <c r="V41" s="150" t="s">
        <v>0</v>
      </c>
      <c r="W41" s="151"/>
      <c r="X41" s="147"/>
    </row>
    <row r="42" spans="1:28">
      <c r="A42" s="106">
        <v>13</v>
      </c>
      <c r="B42" s="107" t="s">
        <v>178</v>
      </c>
      <c r="C42" s="108" t="s">
        <v>186</v>
      </c>
      <c r="D42" s="134" t="s">
        <v>187</v>
      </c>
      <c r="E42" s="110">
        <v>2.3759999999999999</v>
      </c>
      <c r="F42" s="109" t="s">
        <v>163</v>
      </c>
      <c r="G42" s="111">
        <v>0</v>
      </c>
      <c r="H42" s="111">
        <f>ROUND(E42*G42, 2)</f>
        <v>0</v>
      </c>
      <c r="J42" s="111">
        <f>ROUND(E42*G42, 2)</f>
        <v>0</v>
      </c>
      <c r="O42" s="109">
        <v>20</v>
      </c>
      <c r="P42" s="109" t="s">
        <v>140</v>
      </c>
      <c r="V42" s="113" t="s">
        <v>50</v>
      </c>
      <c r="W42" s="114">
        <v>0.46600000000000003</v>
      </c>
      <c r="Z42" s="109" t="s">
        <v>181</v>
      </c>
      <c r="AB42" s="109" t="s">
        <v>28</v>
      </c>
    </row>
    <row r="43" spans="1:28" ht="25.5">
      <c r="A43" s="106">
        <v>14</v>
      </c>
      <c r="B43" s="107" t="s">
        <v>178</v>
      </c>
      <c r="C43" s="108" t="s">
        <v>188</v>
      </c>
      <c r="D43" s="134" t="s">
        <v>189</v>
      </c>
      <c r="E43" s="110">
        <v>29.363</v>
      </c>
      <c r="F43" s="109" t="s">
        <v>163</v>
      </c>
      <c r="G43" s="111">
        <v>0</v>
      </c>
      <c r="H43" s="111">
        <f>ROUND(E43*G43, 2)</f>
        <v>0</v>
      </c>
      <c r="J43" s="111">
        <f>ROUND(E43*G43, 2)</f>
        <v>0</v>
      </c>
      <c r="K43" s="112">
        <v>4.9399999999999999E-3</v>
      </c>
      <c r="L43" s="112">
        <f>E43*K43</f>
        <v>0.14505321999999998</v>
      </c>
      <c r="O43" s="109">
        <v>20</v>
      </c>
      <c r="P43" s="109" t="s">
        <v>140</v>
      </c>
      <c r="V43" s="113" t="s">
        <v>50</v>
      </c>
      <c r="W43" s="114">
        <v>1.204</v>
      </c>
      <c r="Z43" s="109" t="s">
        <v>190</v>
      </c>
      <c r="AB43" s="109" t="s">
        <v>28</v>
      </c>
    </row>
    <row r="44" spans="1:28">
      <c r="D44" s="145" t="s">
        <v>191</v>
      </c>
      <c r="E44" s="146"/>
      <c r="F44" s="147"/>
      <c r="G44" s="148"/>
      <c r="H44" s="148"/>
      <c r="I44" s="148"/>
      <c r="J44" s="148"/>
      <c r="K44" s="149"/>
      <c r="L44" s="149"/>
      <c r="M44" s="146"/>
      <c r="N44" s="146"/>
      <c r="O44" s="147"/>
      <c r="P44" s="147"/>
      <c r="Q44" s="146"/>
      <c r="R44" s="146"/>
      <c r="S44" s="146"/>
      <c r="T44" s="150"/>
      <c r="U44" s="150"/>
      <c r="V44" s="150" t="s">
        <v>0</v>
      </c>
      <c r="W44" s="151"/>
      <c r="X44" s="147"/>
    </row>
    <row r="45" spans="1:28">
      <c r="A45" s="106">
        <v>15</v>
      </c>
      <c r="B45" s="107" t="s">
        <v>178</v>
      </c>
      <c r="C45" s="108" t="s">
        <v>192</v>
      </c>
      <c r="D45" s="134" t="s">
        <v>193</v>
      </c>
      <c r="E45" s="110">
        <v>6.6779999999999999</v>
      </c>
      <c r="F45" s="109" t="s">
        <v>139</v>
      </c>
      <c r="G45" s="111">
        <v>0</v>
      </c>
      <c r="H45" s="111">
        <f>ROUND(E45*G45, 2)</f>
        <v>0</v>
      </c>
      <c r="J45" s="111">
        <f>ROUND(E45*G45, 2)</f>
        <v>0</v>
      </c>
      <c r="K45" s="112">
        <v>2.23706</v>
      </c>
      <c r="L45" s="112">
        <f>E45*K45</f>
        <v>14.939086680000001</v>
      </c>
      <c r="O45" s="109">
        <v>20</v>
      </c>
      <c r="P45" s="109" t="s">
        <v>140</v>
      </c>
      <c r="V45" s="113" t="s">
        <v>50</v>
      </c>
      <c r="W45" s="114">
        <v>3.5129999999999999</v>
      </c>
      <c r="Z45" s="109" t="s">
        <v>181</v>
      </c>
      <c r="AB45" s="109" t="s">
        <v>28</v>
      </c>
    </row>
    <row r="46" spans="1:28">
      <c r="D46" s="145" t="s">
        <v>194</v>
      </c>
      <c r="E46" s="146"/>
      <c r="F46" s="147"/>
      <c r="G46" s="148"/>
      <c r="H46" s="148"/>
      <c r="I46" s="148"/>
      <c r="J46" s="148"/>
      <c r="K46" s="149"/>
      <c r="L46" s="149"/>
      <c r="M46" s="146"/>
      <c r="N46" s="146"/>
      <c r="O46" s="147"/>
      <c r="P46" s="147"/>
      <c r="Q46" s="146"/>
      <c r="R46" s="146"/>
      <c r="S46" s="146"/>
      <c r="T46" s="150"/>
      <c r="U46" s="150"/>
      <c r="V46" s="150" t="s">
        <v>0</v>
      </c>
      <c r="W46" s="151"/>
      <c r="X46" s="147"/>
    </row>
    <row r="47" spans="1:28">
      <c r="A47" s="106">
        <v>16</v>
      </c>
      <c r="B47" s="107" t="s">
        <v>178</v>
      </c>
      <c r="C47" s="108" t="s">
        <v>195</v>
      </c>
      <c r="D47" s="134" t="s">
        <v>196</v>
      </c>
      <c r="E47" s="110">
        <v>0.60099999999999998</v>
      </c>
      <c r="F47" s="109" t="s">
        <v>197</v>
      </c>
      <c r="G47" s="111">
        <v>0</v>
      </c>
      <c r="H47" s="111">
        <f>ROUND(E47*G47, 2)</f>
        <v>0</v>
      </c>
      <c r="J47" s="111">
        <f>ROUND(E47*G47, 2)</f>
        <v>0</v>
      </c>
      <c r="K47" s="112">
        <v>1.1499699999999999</v>
      </c>
      <c r="L47" s="112">
        <f>E47*K47</f>
        <v>0.69113196999999993</v>
      </c>
      <c r="O47" s="109">
        <v>20</v>
      </c>
      <c r="P47" s="109" t="s">
        <v>140</v>
      </c>
      <c r="V47" s="113" t="s">
        <v>50</v>
      </c>
      <c r="W47" s="114">
        <v>23.157</v>
      </c>
      <c r="Z47" s="109" t="s">
        <v>181</v>
      </c>
      <c r="AB47" s="109" t="s">
        <v>28</v>
      </c>
    </row>
    <row r="48" spans="1:28">
      <c r="D48" s="145" t="s">
        <v>198</v>
      </c>
      <c r="E48" s="146"/>
      <c r="F48" s="147"/>
      <c r="G48" s="148"/>
      <c r="H48" s="148"/>
      <c r="I48" s="148"/>
      <c r="J48" s="148"/>
      <c r="K48" s="149"/>
      <c r="L48" s="149"/>
      <c r="M48" s="146"/>
      <c r="N48" s="146"/>
      <c r="O48" s="147"/>
      <c r="P48" s="147"/>
      <c r="Q48" s="146"/>
      <c r="R48" s="146"/>
      <c r="S48" s="146"/>
      <c r="T48" s="150"/>
      <c r="U48" s="150"/>
      <c r="V48" s="150" t="s">
        <v>0</v>
      </c>
      <c r="W48" s="151"/>
      <c r="X48" s="147"/>
    </row>
    <row r="49" spans="1:28">
      <c r="D49" s="145" t="s">
        <v>199</v>
      </c>
      <c r="E49" s="146"/>
      <c r="F49" s="147"/>
      <c r="G49" s="148"/>
      <c r="H49" s="148"/>
      <c r="I49" s="148"/>
      <c r="J49" s="148"/>
      <c r="K49" s="149"/>
      <c r="L49" s="149"/>
      <c r="M49" s="146"/>
      <c r="N49" s="146"/>
      <c r="O49" s="147"/>
      <c r="P49" s="147"/>
      <c r="Q49" s="146"/>
      <c r="R49" s="146"/>
      <c r="S49" s="146"/>
      <c r="T49" s="150"/>
      <c r="U49" s="150"/>
      <c r="V49" s="150" t="s">
        <v>0</v>
      </c>
      <c r="W49" s="151"/>
      <c r="X49" s="147"/>
    </row>
    <row r="50" spans="1:28">
      <c r="A50" s="106">
        <v>17</v>
      </c>
      <c r="B50" s="107" t="s">
        <v>178</v>
      </c>
      <c r="C50" s="108" t="s">
        <v>200</v>
      </c>
      <c r="D50" s="134" t="s">
        <v>201</v>
      </c>
      <c r="E50" s="110">
        <v>1.35</v>
      </c>
      <c r="F50" s="109" t="s">
        <v>139</v>
      </c>
      <c r="G50" s="111">
        <v>0</v>
      </c>
      <c r="H50" s="111">
        <f>ROUND(E50*G50, 2)</f>
        <v>0</v>
      </c>
      <c r="J50" s="111">
        <f>ROUND(E50*G50, 2)</f>
        <v>0</v>
      </c>
      <c r="K50" s="112">
        <v>2.23706</v>
      </c>
      <c r="L50" s="112">
        <f>E50*K50</f>
        <v>3.0200310000000004</v>
      </c>
      <c r="O50" s="109">
        <v>20</v>
      </c>
      <c r="P50" s="109" t="s">
        <v>140</v>
      </c>
      <c r="V50" s="113" t="s">
        <v>50</v>
      </c>
      <c r="W50" s="114">
        <v>0.71</v>
      </c>
      <c r="Z50" s="109" t="s">
        <v>181</v>
      </c>
      <c r="AB50" s="109" t="s">
        <v>28</v>
      </c>
    </row>
    <row r="51" spans="1:28">
      <c r="D51" s="145" t="s">
        <v>202</v>
      </c>
      <c r="E51" s="146"/>
      <c r="F51" s="147"/>
      <c r="G51" s="148"/>
      <c r="H51" s="148"/>
      <c r="I51" s="148"/>
      <c r="J51" s="148"/>
      <c r="K51" s="149"/>
      <c r="L51" s="149"/>
      <c r="M51" s="146"/>
      <c r="N51" s="146"/>
      <c r="O51" s="147"/>
      <c r="P51" s="147"/>
      <c r="Q51" s="146"/>
      <c r="R51" s="146"/>
      <c r="S51" s="146"/>
      <c r="T51" s="150"/>
      <c r="U51" s="150"/>
      <c r="V51" s="150" t="s">
        <v>0</v>
      </c>
      <c r="W51" s="151"/>
      <c r="X51" s="147"/>
    </row>
    <row r="52" spans="1:28">
      <c r="A52" s="106">
        <v>18</v>
      </c>
      <c r="B52" s="107" t="s">
        <v>178</v>
      </c>
      <c r="C52" s="108" t="s">
        <v>203</v>
      </c>
      <c r="D52" s="134" t="s">
        <v>204</v>
      </c>
      <c r="E52" s="110">
        <v>0.122</v>
      </c>
      <c r="F52" s="109" t="s">
        <v>197</v>
      </c>
      <c r="G52" s="111">
        <v>0</v>
      </c>
      <c r="H52" s="111">
        <f>ROUND(E52*G52, 2)</f>
        <v>0</v>
      </c>
      <c r="J52" s="111">
        <f>ROUND(E52*G52, 2)</f>
        <v>0</v>
      </c>
      <c r="K52" s="112">
        <v>1.1499699999999999</v>
      </c>
      <c r="L52" s="112">
        <f>E52*K52</f>
        <v>0.14029633999999999</v>
      </c>
      <c r="O52" s="109">
        <v>20</v>
      </c>
      <c r="P52" s="109" t="s">
        <v>140</v>
      </c>
      <c r="V52" s="113" t="s">
        <v>50</v>
      </c>
      <c r="W52" s="114">
        <v>4.7009999999999996</v>
      </c>
      <c r="Z52" s="109" t="s">
        <v>181</v>
      </c>
      <c r="AB52" s="109" t="s">
        <v>28</v>
      </c>
    </row>
    <row r="53" spans="1:28">
      <c r="D53" s="145" t="s">
        <v>198</v>
      </c>
      <c r="E53" s="146"/>
      <c r="F53" s="147"/>
      <c r="G53" s="148"/>
      <c r="H53" s="148"/>
      <c r="I53" s="148"/>
      <c r="J53" s="148"/>
      <c r="K53" s="149"/>
      <c r="L53" s="149"/>
      <c r="M53" s="146"/>
      <c r="N53" s="146"/>
      <c r="O53" s="147"/>
      <c r="P53" s="147"/>
      <c r="Q53" s="146"/>
      <c r="R53" s="146"/>
      <c r="S53" s="146"/>
      <c r="T53" s="150"/>
      <c r="U53" s="150"/>
      <c r="V53" s="150" t="s">
        <v>0</v>
      </c>
      <c r="W53" s="151"/>
      <c r="X53" s="147"/>
    </row>
    <row r="54" spans="1:28">
      <c r="D54" s="145" t="s">
        <v>205</v>
      </c>
      <c r="E54" s="146"/>
      <c r="F54" s="147"/>
      <c r="G54" s="148"/>
      <c r="H54" s="148"/>
      <c r="I54" s="148"/>
      <c r="J54" s="148"/>
      <c r="K54" s="149"/>
      <c r="L54" s="149"/>
      <c r="M54" s="146"/>
      <c r="N54" s="146"/>
      <c r="O54" s="147"/>
      <c r="P54" s="147"/>
      <c r="Q54" s="146"/>
      <c r="R54" s="146"/>
      <c r="S54" s="146"/>
      <c r="T54" s="150"/>
      <c r="U54" s="150"/>
      <c r="V54" s="150" t="s">
        <v>0</v>
      </c>
      <c r="W54" s="151"/>
      <c r="X54" s="147"/>
    </row>
    <row r="55" spans="1:28">
      <c r="A55" s="106">
        <v>19</v>
      </c>
      <c r="B55" s="107" t="s">
        <v>169</v>
      </c>
      <c r="C55" s="108" t="s">
        <v>206</v>
      </c>
      <c r="D55" s="134" t="s">
        <v>207</v>
      </c>
      <c r="E55" s="110">
        <v>34.6</v>
      </c>
      <c r="F55" s="109" t="s">
        <v>163</v>
      </c>
      <c r="G55" s="111">
        <v>0</v>
      </c>
      <c r="H55" s="111">
        <f>ROUND(E55*G55, 2)</f>
        <v>0</v>
      </c>
      <c r="J55" s="111">
        <f>ROUND(E55*G55, 2)</f>
        <v>0</v>
      </c>
      <c r="K55" s="112">
        <v>4.8999999999999998E-4</v>
      </c>
      <c r="L55" s="112">
        <f>E55*K55</f>
        <v>1.6954E-2</v>
      </c>
      <c r="O55" s="109">
        <v>20</v>
      </c>
      <c r="P55" s="109" t="s">
        <v>140</v>
      </c>
      <c r="V55" s="113" t="s">
        <v>50</v>
      </c>
      <c r="W55" s="114">
        <v>3.2519999999999998</v>
      </c>
      <c r="Z55" s="109" t="s">
        <v>172</v>
      </c>
      <c r="AB55" s="109" t="s">
        <v>28</v>
      </c>
    </row>
    <row r="56" spans="1:28">
      <c r="D56" s="152" t="s">
        <v>208</v>
      </c>
      <c r="E56" s="153">
        <f>J56</f>
        <v>0</v>
      </c>
      <c r="H56" s="153">
        <f>SUM(H31:H55)</f>
        <v>0</v>
      </c>
      <c r="I56" s="153">
        <f>SUM(I31:I55)</f>
        <v>0</v>
      </c>
      <c r="J56" s="153">
        <f>SUM(J31:J55)</f>
        <v>0</v>
      </c>
      <c r="L56" s="154">
        <f>SUM(L31:L55)</f>
        <v>31.632210169999997</v>
      </c>
      <c r="N56" s="155">
        <f>SUM(N31:N55)</f>
        <v>0</v>
      </c>
      <c r="W56" s="114">
        <f>SUM(W31:W55)</f>
        <v>43.564</v>
      </c>
    </row>
    <row r="58" spans="1:28">
      <c r="B58" s="108" t="s">
        <v>209</v>
      </c>
    </row>
    <row r="59" spans="1:28" ht="25.5">
      <c r="A59" s="106">
        <v>20</v>
      </c>
      <c r="B59" s="107" t="s">
        <v>178</v>
      </c>
      <c r="C59" s="108" t="s">
        <v>210</v>
      </c>
      <c r="D59" s="134" t="s">
        <v>211</v>
      </c>
      <c r="E59" s="110">
        <v>11.46</v>
      </c>
      <c r="F59" s="109" t="s">
        <v>139</v>
      </c>
      <c r="G59" s="111">
        <v>0</v>
      </c>
      <c r="H59" s="111">
        <f>ROUND(E59*G59, 2)</f>
        <v>0</v>
      </c>
      <c r="J59" s="111">
        <f>ROUND(E59*G59, 2)</f>
        <v>0</v>
      </c>
      <c r="K59" s="112">
        <v>1.1205799999999999</v>
      </c>
      <c r="L59" s="112">
        <f>E59*K59</f>
        <v>12.841846800000001</v>
      </c>
      <c r="O59" s="109">
        <v>20</v>
      </c>
      <c r="P59" s="109" t="s">
        <v>140</v>
      </c>
      <c r="V59" s="113" t="s">
        <v>50</v>
      </c>
      <c r="W59" s="114">
        <v>41.381999999999998</v>
      </c>
      <c r="Z59" s="109" t="s">
        <v>212</v>
      </c>
      <c r="AB59" s="109" t="s">
        <v>28</v>
      </c>
    </row>
    <row r="60" spans="1:28">
      <c r="D60" s="145" t="s">
        <v>213</v>
      </c>
      <c r="E60" s="146"/>
      <c r="F60" s="147"/>
      <c r="G60" s="148"/>
      <c r="H60" s="148"/>
      <c r="I60" s="148"/>
      <c r="J60" s="148"/>
      <c r="K60" s="149"/>
      <c r="L60" s="149"/>
      <c r="M60" s="146"/>
      <c r="N60" s="146"/>
      <c r="O60" s="147"/>
      <c r="P60" s="147"/>
      <c r="Q60" s="146"/>
      <c r="R60" s="146"/>
      <c r="S60" s="146"/>
      <c r="T60" s="150"/>
      <c r="U60" s="150"/>
      <c r="V60" s="150" t="s">
        <v>0</v>
      </c>
      <c r="W60" s="151"/>
      <c r="X60" s="147"/>
    </row>
    <row r="61" spans="1:28">
      <c r="D61" s="145" t="s">
        <v>214</v>
      </c>
      <c r="E61" s="146"/>
      <c r="F61" s="147"/>
      <c r="G61" s="148"/>
      <c r="H61" s="148"/>
      <c r="I61" s="148"/>
      <c r="J61" s="148"/>
      <c r="K61" s="149"/>
      <c r="L61" s="149"/>
      <c r="M61" s="146"/>
      <c r="N61" s="146"/>
      <c r="O61" s="147"/>
      <c r="P61" s="147"/>
      <c r="Q61" s="146"/>
      <c r="R61" s="146"/>
      <c r="S61" s="146"/>
      <c r="T61" s="150"/>
      <c r="U61" s="150"/>
      <c r="V61" s="150" t="s">
        <v>0</v>
      </c>
      <c r="W61" s="151"/>
      <c r="X61" s="147"/>
    </row>
    <row r="62" spans="1:28">
      <c r="D62" s="145" t="s">
        <v>215</v>
      </c>
      <c r="E62" s="146"/>
      <c r="F62" s="147"/>
      <c r="G62" s="148"/>
      <c r="H62" s="148"/>
      <c r="I62" s="148"/>
      <c r="J62" s="148"/>
      <c r="K62" s="149"/>
      <c r="L62" s="149"/>
      <c r="M62" s="146"/>
      <c r="N62" s="146"/>
      <c r="O62" s="147"/>
      <c r="P62" s="147"/>
      <c r="Q62" s="146"/>
      <c r="R62" s="146"/>
      <c r="S62" s="146"/>
      <c r="T62" s="150"/>
      <c r="U62" s="150"/>
      <c r="V62" s="150" t="s">
        <v>0</v>
      </c>
      <c r="W62" s="151"/>
      <c r="X62" s="147"/>
    </row>
    <row r="63" spans="1:28">
      <c r="D63" s="145" t="s">
        <v>216</v>
      </c>
      <c r="E63" s="146"/>
      <c r="F63" s="147"/>
      <c r="G63" s="148"/>
      <c r="H63" s="148"/>
      <c r="I63" s="148"/>
      <c r="J63" s="148"/>
      <c r="K63" s="149"/>
      <c r="L63" s="149"/>
      <c r="M63" s="146"/>
      <c r="N63" s="146"/>
      <c r="O63" s="147"/>
      <c r="P63" s="147"/>
      <c r="Q63" s="146"/>
      <c r="R63" s="146"/>
      <c r="S63" s="146"/>
      <c r="T63" s="150"/>
      <c r="U63" s="150"/>
      <c r="V63" s="150" t="s">
        <v>0</v>
      </c>
      <c r="W63" s="151"/>
      <c r="X63" s="147"/>
    </row>
    <row r="64" spans="1:28">
      <c r="D64" s="145" t="s">
        <v>217</v>
      </c>
      <c r="E64" s="146"/>
      <c r="F64" s="147"/>
      <c r="G64" s="148"/>
      <c r="H64" s="148"/>
      <c r="I64" s="148"/>
      <c r="J64" s="148"/>
      <c r="K64" s="149"/>
      <c r="L64" s="149"/>
      <c r="M64" s="146"/>
      <c r="N64" s="146"/>
      <c r="O64" s="147"/>
      <c r="P64" s="147"/>
      <c r="Q64" s="146"/>
      <c r="R64" s="146"/>
      <c r="S64" s="146"/>
      <c r="T64" s="150"/>
      <c r="U64" s="150"/>
      <c r="V64" s="150" t="s">
        <v>0</v>
      </c>
      <c r="W64" s="151"/>
      <c r="X64" s="147"/>
    </row>
    <row r="65" spans="1:28">
      <c r="D65" s="145" t="s">
        <v>218</v>
      </c>
      <c r="E65" s="146"/>
      <c r="F65" s="147"/>
      <c r="G65" s="148"/>
      <c r="H65" s="148"/>
      <c r="I65" s="148"/>
      <c r="J65" s="148"/>
      <c r="K65" s="149"/>
      <c r="L65" s="149"/>
      <c r="M65" s="146"/>
      <c r="N65" s="146"/>
      <c r="O65" s="147"/>
      <c r="P65" s="147"/>
      <c r="Q65" s="146"/>
      <c r="R65" s="146"/>
      <c r="S65" s="146"/>
      <c r="T65" s="150"/>
      <c r="U65" s="150"/>
      <c r="V65" s="150" t="s">
        <v>0</v>
      </c>
      <c r="W65" s="151"/>
      <c r="X65" s="147"/>
    </row>
    <row r="66" spans="1:28">
      <c r="D66" s="145" t="s">
        <v>219</v>
      </c>
      <c r="E66" s="146"/>
      <c r="F66" s="147"/>
      <c r="G66" s="148"/>
      <c r="H66" s="148"/>
      <c r="I66" s="148"/>
      <c r="J66" s="148"/>
      <c r="K66" s="149"/>
      <c r="L66" s="149"/>
      <c r="M66" s="146"/>
      <c r="N66" s="146"/>
      <c r="O66" s="147"/>
      <c r="P66" s="147"/>
      <c r="Q66" s="146"/>
      <c r="R66" s="146"/>
      <c r="S66" s="146"/>
      <c r="T66" s="150"/>
      <c r="U66" s="150"/>
      <c r="V66" s="150" t="s">
        <v>0</v>
      </c>
      <c r="W66" s="151"/>
      <c r="X66" s="147"/>
    </row>
    <row r="67" spans="1:28">
      <c r="D67" s="145" t="s">
        <v>220</v>
      </c>
      <c r="E67" s="146"/>
      <c r="F67" s="147"/>
      <c r="G67" s="148"/>
      <c r="H67" s="148"/>
      <c r="I67" s="148"/>
      <c r="J67" s="148"/>
      <c r="K67" s="149"/>
      <c r="L67" s="149"/>
      <c r="M67" s="146"/>
      <c r="N67" s="146"/>
      <c r="O67" s="147"/>
      <c r="P67" s="147"/>
      <c r="Q67" s="146"/>
      <c r="R67" s="146"/>
      <c r="S67" s="146"/>
      <c r="T67" s="150"/>
      <c r="U67" s="150"/>
      <c r="V67" s="150" t="s">
        <v>0</v>
      </c>
      <c r="W67" s="151"/>
      <c r="X67" s="147"/>
    </row>
    <row r="68" spans="1:28" ht="25.5">
      <c r="A68" s="106">
        <v>21</v>
      </c>
      <c r="B68" s="107" t="s">
        <v>178</v>
      </c>
      <c r="C68" s="108" t="s">
        <v>221</v>
      </c>
      <c r="D68" s="134" t="s">
        <v>222</v>
      </c>
      <c r="E68" s="110">
        <v>1.006</v>
      </c>
      <c r="F68" s="109" t="s">
        <v>139</v>
      </c>
      <c r="G68" s="111">
        <v>0</v>
      </c>
      <c r="H68" s="111">
        <f>ROUND(E68*G68, 2)</f>
        <v>0</v>
      </c>
      <c r="J68" s="111">
        <f>ROUND(E68*G68, 2)</f>
        <v>0</v>
      </c>
      <c r="K68" s="112">
        <v>2.2908599999999999</v>
      </c>
      <c r="L68" s="112">
        <f>E68*K68</f>
        <v>2.3046051599999999</v>
      </c>
      <c r="O68" s="109">
        <v>20</v>
      </c>
      <c r="P68" s="109" t="s">
        <v>140</v>
      </c>
      <c r="V68" s="113" t="s">
        <v>50</v>
      </c>
      <c r="W68" s="114">
        <v>3.2120000000000002</v>
      </c>
      <c r="Z68" s="109" t="s">
        <v>212</v>
      </c>
      <c r="AB68" s="109" t="s">
        <v>28</v>
      </c>
    </row>
    <row r="69" spans="1:28">
      <c r="D69" s="145" t="s">
        <v>223</v>
      </c>
      <c r="E69" s="146"/>
      <c r="F69" s="147"/>
      <c r="G69" s="148"/>
      <c r="H69" s="148"/>
      <c r="I69" s="148"/>
      <c r="J69" s="148"/>
      <c r="K69" s="149"/>
      <c r="L69" s="149"/>
      <c r="M69" s="146"/>
      <c r="N69" s="146"/>
      <c r="O69" s="147"/>
      <c r="P69" s="147"/>
      <c r="Q69" s="146"/>
      <c r="R69" s="146"/>
      <c r="S69" s="146"/>
      <c r="T69" s="150"/>
      <c r="U69" s="150"/>
      <c r="V69" s="150" t="s">
        <v>0</v>
      </c>
      <c r="W69" s="151"/>
      <c r="X69" s="147"/>
    </row>
    <row r="70" spans="1:28">
      <c r="D70" s="145" t="s">
        <v>224</v>
      </c>
      <c r="E70" s="146"/>
      <c r="F70" s="147"/>
      <c r="G70" s="148"/>
      <c r="H70" s="148"/>
      <c r="I70" s="148"/>
      <c r="J70" s="148"/>
      <c r="K70" s="149"/>
      <c r="L70" s="149"/>
      <c r="M70" s="146"/>
      <c r="N70" s="146"/>
      <c r="O70" s="147"/>
      <c r="P70" s="147"/>
      <c r="Q70" s="146"/>
      <c r="R70" s="146"/>
      <c r="S70" s="146"/>
      <c r="T70" s="150"/>
      <c r="U70" s="150"/>
      <c r="V70" s="150" t="s">
        <v>0</v>
      </c>
      <c r="W70" s="151"/>
      <c r="X70" s="147"/>
    </row>
    <row r="71" spans="1:28">
      <c r="D71" s="145" t="s">
        <v>225</v>
      </c>
      <c r="E71" s="146"/>
      <c r="F71" s="147"/>
      <c r="G71" s="148"/>
      <c r="H71" s="148"/>
      <c r="I71" s="148"/>
      <c r="J71" s="148"/>
      <c r="K71" s="149"/>
      <c r="L71" s="149"/>
      <c r="M71" s="146"/>
      <c r="N71" s="146"/>
      <c r="O71" s="147"/>
      <c r="P71" s="147"/>
      <c r="Q71" s="146"/>
      <c r="R71" s="146"/>
      <c r="S71" s="146"/>
      <c r="T71" s="150"/>
      <c r="U71" s="150"/>
      <c r="V71" s="150" t="s">
        <v>0</v>
      </c>
      <c r="W71" s="151"/>
      <c r="X71" s="147"/>
    </row>
    <row r="72" spans="1:28" ht="25.5">
      <c r="A72" s="106">
        <v>22</v>
      </c>
      <c r="B72" s="107" t="s">
        <v>178</v>
      </c>
      <c r="C72" s="108" t="s">
        <v>226</v>
      </c>
      <c r="D72" s="134" t="s">
        <v>227</v>
      </c>
      <c r="E72" s="110">
        <v>6.5000000000000002E-2</v>
      </c>
      <c r="F72" s="109" t="s">
        <v>197</v>
      </c>
      <c r="G72" s="111">
        <v>0</v>
      </c>
      <c r="H72" s="111">
        <f>ROUND(E72*G72, 2)</f>
        <v>0</v>
      </c>
      <c r="J72" s="111">
        <f>ROUND(E72*G72, 2)</f>
        <v>0</v>
      </c>
      <c r="K72" s="112">
        <v>1.0405</v>
      </c>
      <c r="L72" s="112">
        <f>E72*K72</f>
        <v>6.7632499999999998E-2</v>
      </c>
      <c r="O72" s="109">
        <v>20</v>
      </c>
      <c r="P72" s="109" t="s">
        <v>140</v>
      </c>
      <c r="V72" s="113" t="s">
        <v>50</v>
      </c>
      <c r="W72" s="114">
        <v>3.1789999999999998</v>
      </c>
      <c r="Z72" s="109" t="s">
        <v>181</v>
      </c>
      <c r="AB72" s="109" t="s">
        <v>28</v>
      </c>
    </row>
    <row r="73" spans="1:28">
      <c r="D73" s="145" t="s">
        <v>228</v>
      </c>
      <c r="E73" s="146"/>
      <c r="F73" s="147"/>
      <c r="G73" s="148"/>
      <c r="H73" s="148"/>
      <c r="I73" s="148"/>
      <c r="J73" s="148"/>
      <c r="K73" s="149"/>
      <c r="L73" s="149"/>
      <c r="M73" s="146"/>
      <c r="N73" s="146"/>
      <c r="O73" s="147"/>
      <c r="P73" s="147"/>
      <c r="Q73" s="146"/>
      <c r="R73" s="146"/>
      <c r="S73" s="146"/>
      <c r="T73" s="150"/>
      <c r="U73" s="150"/>
      <c r="V73" s="150" t="s">
        <v>0</v>
      </c>
      <c r="W73" s="151"/>
      <c r="X73" s="147"/>
    </row>
    <row r="74" spans="1:28">
      <c r="D74" s="145" t="s">
        <v>229</v>
      </c>
      <c r="E74" s="146"/>
      <c r="F74" s="147"/>
      <c r="G74" s="148"/>
      <c r="H74" s="148"/>
      <c r="I74" s="148"/>
      <c r="J74" s="148"/>
      <c r="K74" s="149"/>
      <c r="L74" s="149"/>
      <c r="M74" s="146"/>
      <c r="N74" s="146"/>
      <c r="O74" s="147"/>
      <c r="P74" s="147"/>
      <c r="Q74" s="146"/>
      <c r="R74" s="146"/>
      <c r="S74" s="146"/>
      <c r="T74" s="150"/>
      <c r="U74" s="150"/>
      <c r="V74" s="150" t="s">
        <v>0</v>
      </c>
      <c r="W74" s="151"/>
      <c r="X74" s="147"/>
    </row>
    <row r="75" spans="1:28">
      <c r="D75" s="152" t="s">
        <v>230</v>
      </c>
      <c r="E75" s="153">
        <f>J75</f>
        <v>0</v>
      </c>
      <c r="H75" s="153">
        <f>SUM(H58:H74)</f>
        <v>0</v>
      </c>
      <c r="I75" s="153">
        <f>SUM(I58:I74)</f>
        <v>0</v>
      </c>
      <c r="J75" s="153">
        <f>SUM(J58:J74)</f>
        <v>0</v>
      </c>
      <c r="L75" s="154">
        <f>SUM(L58:L74)</f>
        <v>15.21408446</v>
      </c>
      <c r="N75" s="155">
        <f>SUM(N58:N74)</f>
        <v>0</v>
      </c>
      <c r="W75" s="114">
        <f>SUM(W58:W74)</f>
        <v>47.773000000000003</v>
      </c>
    </row>
    <row r="77" spans="1:28">
      <c r="B77" s="108" t="s">
        <v>231</v>
      </c>
    </row>
    <row r="78" spans="1:28">
      <c r="A78" s="106">
        <v>23</v>
      </c>
      <c r="B78" s="107" t="s">
        <v>178</v>
      </c>
      <c r="C78" s="108" t="s">
        <v>232</v>
      </c>
      <c r="D78" s="134" t="s">
        <v>233</v>
      </c>
      <c r="E78" s="110">
        <v>1.125</v>
      </c>
      <c r="F78" s="109" t="s">
        <v>139</v>
      </c>
      <c r="G78" s="111">
        <v>0</v>
      </c>
      <c r="H78" s="111">
        <f>ROUND(E78*G78, 2)</f>
        <v>0</v>
      </c>
      <c r="J78" s="111">
        <f>ROUND(E78*G78, 2)</f>
        <v>0</v>
      </c>
      <c r="K78" s="112">
        <v>2.4786100000000002</v>
      </c>
      <c r="L78" s="112">
        <f>E78*K78</f>
        <v>2.7884362500000002</v>
      </c>
      <c r="O78" s="109">
        <v>20</v>
      </c>
      <c r="P78" s="109" t="s">
        <v>140</v>
      </c>
      <c r="V78" s="113" t="s">
        <v>50</v>
      </c>
      <c r="W78" s="114">
        <v>1.542</v>
      </c>
      <c r="Z78" s="109" t="s">
        <v>181</v>
      </c>
      <c r="AB78" s="109" t="s">
        <v>28</v>
      </c>
    </row>
    <row r="79" spans="1:28">
      <c r="D79" s="145" t="s">
        <v>234</v>
      </c>
      <c r="E79" s="146"/>
      <c r="F79" s="147"/>
      <c r="G79" s="148"/>
      <c r="H79" s="148"/>
      <c r="I79" s="148"/>
      <c r="J79" s="148"/>
      <c r="K79" s="149"/>
      <c r="L79" s="149"/>
      <c r="M79" s="146"/>
      <c r="N79" s="146"/>
      <c r="O79" s="147"/>
      <c r="P79" s="147"/>
      <c r="Q79" s="146"/>
      <c r="R79" s="146"/>
      <c r="S79" s="146"/>
      <c r="T79" s="150"/>
      <c r="U79" s="150"/>
      <c r="V79" s="150" t="s">
        <v>0</v>
      </c>
      <c r="W79" s="151"/>
      <c r="X79" s="147"/>
    </row>
    <row r="80" spans="1:28">
      <c r="D80" s="145" t="s">
        <v>235</v>
      </c>
      <c r="E80" s="146"/>
      <c r="F80" s="147"/>
      <c r="G80" s="148"/>
      <c r="H80" s="148"/>
      <c r="I80" s="148"/>
      <c r="J80" s="148"/>
      <c r="K80" s="149"/>
      <c r="L80" s="149"/>
      <c r="M80" s="146"/>
      <c r="N80" s="146"/>
      <c r="O80" s="147"/>
      <c r="P80" s="147"/>
      <c r="Q80" s="146"/>
      <c r="R80" s="146"/>
      <c r="S80" s="146"/>
      <c r="T80" s="150"/>
      <c r="U80" s="150"/>
      <c r="V80" s="150" t="s">
        <v>0</v>
      </c>
      <c r="W80" s="151"/>
      <c r="X80" s="147"/>
    </row>
    <row r="81" spans="1:28">
      <c r="A81" s="106">
        <v>24</v>
      </c>
      <c r="B81" s="107" t="s">
        <v>178</v>
      </c>
      <c r="C81" s="108" t="s">
        <v>236</v>
      </c>
      <c r="D81" s="134" t="s">
        <v>237</v>
      </c>
      <c r="E81" s="110">
        <v>9</v>
      </c>
      <c r="F81" s="109" t="s">
        <v>163</v>
      </c>
      <c r="G81" s="111">
        <v>0</v>
      </c>
      <c r="H81" s="111">
        <f>ROUND(E81*G81, 2)</f>
        <v>0</v>
      </c>
      <c r="J81" s="111">
        <f>ROUND(E81*G81, 2)</f>
        <v>0</v>
      </c>
      <c r="K81" s="112">
        <v>3.3500000000000001E-3</v>
      </c>
      <c r="L81" s="112">
        <f>E81*K81</f>
        <v>3.015E-2</v>
      </c>
      <c r="O81" s="109">
        <v>20</v>
      </c>
      <c r="P81" s="109" t="s">
        <v>140</v>
      </c>
      <c r="V81" s="113" t="s">
        <v>50</v>
      </c>
      <c r="W81" s="114">
        <v>5.5529999999999999</v>
      </c>
      <c r="Z81" s="109" t="s">
        <v>181</v>
      </c>
      <c r="AB81" s="109" t="s">
        <v>28</v>
      </c>
    </row>
    <row r="82" spans="1:28">
      <c r="D82" s="145" t="s">
        <v>238</v>
      </c>
      <c r="E82" s="146"/>
      <c r="F82" s="147"/>
      <c r="G82" s="148"/>
      <c r="H82" s="148"/>
      <c r="I82" s="148"/>
      <c r="J82" s="148"/>
      <c r="K82" s="149"/>
      <c r="L82" s="149"/>
      <c r="M82" s="146"/>
      <c r="N82" s="146"/>
      <c r="O82" s="147"/>
      <c r="P82" s="147"/>
      <c r="Q82" s="146"/>
      <c r="R82" s="146"/>
      <c r="S82" s="146"/>
      <c r="T82" s="150"/>
      <c r="U82" s="150"/>
      <c r="V82" s="150" t="s">
        <v>0</v>
      </c>
      <c r="W82" s="151"/>
      <c r="X82" s="147"/>
    </row>
    <row r="83" spans="1:28">
      <c r="A83" s="106">
        <v>25</v>
      </c>
      <c r="B83" s="107" t="s">
        <v>178</v>
      </c>
      <c r="C83" s="108" t="s">
        <v>239</v>
      </c>
      <c r="D83" s="134" t="s">
        <v>240</v>
      </c>
      <c r="E83" s="110">
        <v>9</v>
      </c>
      <c r="F83" s="109" t="s">
        <v>163</v>
      </c>
      <c r="G83" s="111">
        <v>0</v>
      </c>
      <c r="H83" s="111">
        <f>ROUND(E83*G83, 2)</f>
        <v>0</v>
      </c>
      <c r="J83" s="111">
        <f>ROUND(E83*G83, 2)</f>
        <v>0</v>
      </c>
      <c r="O83" s="109">
        <v>20</v>
      </c>
      <c r="P83" s="109" t="s">
        <v>140</v>
      </c>
      <c r="V83" s="113" t="s">
        <v>50</v>
      </c>
      <c r="W83" s="114">
        <v>2.556</v>
      </c>
      <c r="Z83" s="109" t="s">
        <v>181</v>
      </c>
      <c r="AB83" s="109" t="s">
        <v>28</v>
      </c>
    </row>
    <row r="84" spans="1:28">
      <c r="A84" s="106">
        <v>26</v>
      </c>
      <c r="B84" s="107" t="s">
        <v>178</v>
      </c>
      <c r="C84" s="108" t="s">
        <v>241</v>
      </c>
      <c r="D84" s="134" t="s">
        <v>242</v>
      </c>
      <c r="E84" s="110">
        <v>0.13500000000000001</v>
      </c>
      <c r="F84" s="109" t="s">
        <v>197</v>
      </c>
      <c r="G84" s="111">
        <v>0</v>
      </c>
      <c r="H84" s="111">
        <f>ROUND(E84*G84, 2)</f>
        <v>0</v>
      </c>
      <c r="J84" s="111">
        <f>ROUND(E84*G84, 2)</f>
        <v>0</v>
      </c>
      <c r="K84" s="112">
        <v>1.0415700000000001</v>
      </c>
      <c r="L84" s="112">
        <f>E84*K84</f>
        <v>0.14061195000000001</v>
      </c>
      <c r="O84" s="109">
        <v>20</v>
      </c>
      <c r="P84" s="109" t="s">
        <v>140</v>
      </c>
      <c r="V84" s="113" t="s">
        <v>50</v>
      </c>
      <c r="W84" s="114">
        <v>6.4950000000000001</v>
      </c>
      <c r="Z84" s="109" t="s">
        <v>181</v>
      </c>
      <c r="AB84" s="109" t="s">
        <v>28</v>
      </c>
    </row>
    <row r="85" spans="1:28">
      <c r="D85" s="145" t="s">
        <v>243</v>
      </c>
      <c r="E85" s="146"/>
      <c r="F85" s="147"/>
      <c r="G85" s="148"/>
      <c r="H85" s="148"/>
      <c r="I85" s="148"/>
      <c r="J85" s="148"/>
      <c r="K85" s="149"/>
      <c r="L85" s="149"/>
      <c r="M85" s="146"/>
      <c r="N85" s="146"/>
      <c r="O85" s="147"/>
      <c r="P85" s="147"/>
      <c r="Q85" s="146"/>
      <c r="R85" s="146"/>
      <c r="S85" s="146"/>
      <c r="T85" s="150"/>
      <c r="U85" s="150"/>
      <c r="V85" s="150" t="s">
        <v>0</v>
      </c>
      <c r="W85" s="151"/>
      <c r="X85" s="147"/>
    </row>
    <row r="86" spans="1:28">
      <c r="D86" s="145" t="s">
        <v>244</v>
      </c>
      <c r="E86" s="146"/>
      <c r="F86" s="147"/>
      <c r="G86" s="148"/>
      <c r="H86" s="148"/>
      <c r="I86" s="148"/>
      <c r="J86" s="148"/>
      <c r="K86" s="149"/>
      <c r="L86" s="149"/>
      <c r="M86" s="146"/>
      <c r="N86" s="146"/>
      <c r="O86" s="147"/>
      <c r="P86" s="147"/>
      <c r="Q86" s="146"/>
      <c r="R86" s="146"/>
      <c r="S86" s="146"/>
      <c r="T86" s="150"/>
      <c r="U86" s="150"/>
      <c r="V86" s="150" t="s">
        <v>0</v>
      </c>
      <c r="W86" s="151"/>
      <c r="X86" s="147"/>
    </row>
    <row r="87" spans="1:28">
      <c r="D87" s="152" t="s">
        <v>245</v>
      </c>
      <c r="E87" s="153">
        <f>J87</f>
        <v>0</v>
      </c>
      <c r="H87" s="153">
        <f>SUM(H77:H86)</f>
        <v>0</v>
      </c>
      <c r="I87" s="153">
        <f>SUM(I77:I86)</f>
        <v>0</v>
      </c>
      <c r="J87" s="153">
        <f>SUM(J77:J86)</f>
        <v>0</v>
      </c>
      <c r="L87" s="154">
        <f>SUM(L77:L86)</f>
        <v>2.9591981999999999</v>
      </c>
      <c r="N87" s="155">
        <f>SUM(N77:N86)</f>
        <v>0</v>
      </c>
      <c r="W87" s="114">
        <f>SUM(W77:W86)</f>
        <v>16.146000000000001</v>
      </c>
    </row>
    <row r="89" spans="1:28">
      <c r="B89" s="108" t="s">
        <v>246</v>
      </c>
    </row>
    <row r="90" spans="1:28">
      <c r="A90" s="106">
        <v>27</v>
      </c>
      <c r="B90" s="107" t="s">
        <v>247</v>
      </c>
      <c r="C90" s="108" t="s">
        <v>248</v>
      </c>
      <c r="D90" s="134" t="s">
        <v>249</v>
      </c>
      <c r="E90" s="110">
        <v>34.6</v>
      </c>
      <c r="F90" s="109" t="s">
        <v>163</v>
      </c>
      <c r="G90" s="111">
        <v>0</v>
      </c>
      <c r="H90" s="111">
        <f>ROUND(E90*G90, 2)</f>
        <v>0</v>
      </c>
      <c r="J90" s="111">
        <f>ROUND(E90*G90, 2)</f>
        <v>0</v>
      </c>
      <c r="K90" s="112">
        <v>8.0960000000000004E-2</v>
      </c>
      <c r="L90" s="112">
        <f>E90*K90</f>
        <v>2.8012160000000002</v>
      </c>
      <c r="O90" s="109">
        <v>20</v>
      </c>
      <c r="P90" s="109" t="s">
        <v>140</v>
      </c>
      <c r="V90" s="113" t="s">
        <v>50</v>
      </c>
      <c r="W90" s="114">
        <v>0.72699999999999998</v>
      </c>
      <c r="Z90" s="109" t="s">
        <v>250</v>
      </c>
      <c r="AB90" s="109" t="s">
        <v>28</v>
      </c>
    </row>
    <row r="91" spans="1:28" ht="25.5">
      <c r="A91" s="106">
        <v>28</v>
      </c>
      <c r="B91" s="107" t="s">
        <v>247</v>
      </c>
      <c r="C91" s="108" t="s">
        <v>251</v>
      </c>
      <c r="D91" s="134" t="s">
        <v>252</v>
      </c>
      <c r="E91" s="110">
        <v>34.6</v>
      </c>
      <c r="F91" s="109" t="s">
        <v>163</v>
      </c>
      <c r="G91" s="111">
        <v>0</v>
      </c>
      <c r="H91" s="111">
        <f>ROUND(E91*G91, 2)</f>
        <v>0</v>
      </c>
      <c r="J91" s="111">
        <f>ROUND(E91*G91, 2)</f>
        <v>0</v>
      </c>
      <c r="K91" s="112">
        <v>0.60104000000000002</v>
      </c>
      <c r="L91" s="112">
        <f>E91*K91</f>
        <v>20.795984000000001</v>
      </c>
      <c r="O91" s="109">
        <v>20</v>
      </c>
      <c r="P91" s="109" t="s">
        <v>140</v>
      </c>
      <c r="V91" s="113" t="s">
        <v>50</v>
      </c>
      <c r="W91" s="114">
        <v>1.9379999999999999</v>
      </c>
      <c r="Z91" s="109" t="s">
        <v>250</v>
      </c>
      <c r="AB91" s="109" t="s">
        <v>28</v>
      </c>
    </row>
    <row r="92" spans="1:28" ht="25.5">
      <c r="A92" s="106">
        <v>29</v>
      </c>
      <c r="B92" s="107" t="s">
        <v>247</v>
      </c>
      <c r="C92" s="108" t="s">
        <v>253</v>
      </c>
      <c r="D92" s="134" t="s">
        <v>254</v>
      </c>
      <c r="E92" s="110">
        <v>34.6</v>
      </c>
      <c r="F92" s="109" t="s">
        <v>163</v>
      </c>
      <c r="G92" s="111">
        <v>0</v>
      </c>
      <c r="H92" s="111">
        <f>ROUND(E92*G92, 2)</f>
        <v>0</v>
      </c>
      <c r="J92" s="111">
        <f>ROUND(E92*G92, 2)</f>
        <v>0</v>
      </c>
      <c r="K92" s="112">
        <v>8.4199999999999997E-2</v>
      </c>
      <c r="L92" s="112">
        <f>E92*K92</f>
        <v>2.9133200000000001</v>
      </c>
      <c r="O92" s="109">
        <v>20</v>
      </c>
      <c r="P92" s="109" t="s">
        <v>140</v>
      </c>
      <c r="V92" s="113" t="s">
        <v>50</v>
      </c>
      <c r="W92" s="114">
        <v>24.911999999999999</v>
      </c>
      <c r="Z92" s="109" t="s">
        <v>255</v>
      </c>
      <c r="AB92" s="109" t="s">
        <v>28</v>
      </c>
    </row>
    <row r="93" spans="1:28">
      <c r="A93" s="106">
        <v>30</v>
      </c>
      <c r="B93" s="107" t="s">
        <v>256</v>
      </c>
      <c r="C93" s="108" t="s">
        <v>257</v>
      </c>
      <c r="D93" s="134" t="s">
        <v>258</v>
      </c>
      <c r="E93" s="110">
        <v>36.33</v>
      </c>
      <c r="F93" s="109" t="s">
        <v>163</v>
      </c>
      <c r="G93" s="111">
        <v>0</v>
      </c>
      <c r="I93" s="111">
        <f>ROUND(E93*G93, 2)</f>
        <v>0</v>
      </c>
      <c r="J93" s="111">
        <f>ROUND(E93*G93, 2)</f>
        <v>0</v>
      </c>
      <c r="K93" s="112">
        <v>0.14000000000000001</v>
      </c>
      <c r="L93" s="112">
        <f>E93*K93</f>
        <v>5.0861999999999998</v>
      </c>
      <c r="O93" s="109">
        <v>20</v>
      </c>
      <c r="P93" s="109" t="s">
        <v>140</v>
      </c>
      <c r="V93" s="113" t="s">
        <v>43</v>
      </c>
      <c r="Z93" s="109" t="s">
        <v>259</v>
      </c>
      <c r="AA93" s="109" t="s">
        <v>140</v>
      </c>
      <c r="AB93" s="109">
        <v>2</v>
      </c>
    </row>
    <row r="94" spans="1:28">
      <c r="D94" s="145" t="s">
        <v>260</v>
      </c>
      <c r="E94" s="146"/>
      <c r="F94" s="147"/>
      <c r="G94" s="148"/>
      <c r="H94" s="148"/>
      <c r="I94" s="148"/>
      <c r="J94" s="148"/>
      <c r="K94" s="149"/>
      <c r="L94" s="149"/>
      <c r="M94" s="146"/>
      <c r="N94" s="146"/>
      <c r="O94" s="147"/>
      <c r="P94" s="147"/>
      <c r="Q94" s="146"/>
      <c r="R94" s="146"/>
      <c r="S94" s="146"/>
      <c r="T94" s="150"/>
      <c r="U94" s="150"/>
      <c r="V94" s="150" t="s">
        <v>0</v>
      </c>
      <c r="W94" s="151"/>
      <c r="X94" s="147"/>
    </row>
    <row r="95" spans="1:28">
      <c r="D95" s="152" t="s">
        <v>261</v>
      </c>
      <c r="E95" s="153">
        <f>J95</f>
        <v>0</v>
      </c>
      <c r="H95" s="153">
        <f>SUM(H89:H94)</f>
        <v>0</v>
      </c>
      <c r="I95" s="153">
        <f>SUM(I89:I94)</f>
        <v>0</v>
      </c>
      <c r="J95" s="153">
        <f>SUM(J89:J94)</f>
        <v>0</v>
      </c>
      <c r="L95" s="154">
        <f>SUM(L89:L94)</f>
        <v>31.596719999999998</v>
      </c>
      <c r="N95" s="155">
        <f>SUM(N89:N94)</f>
        <v>0</v>
      </c>
      <c r="W95" s="114">
        <f>SUM(W89:W94)</f>
        <v>27.576999999999998</v>
      </c>
    </row>
    <row r="97" spans="1:28">
      <c r="B97" s="108" t="s">
        <v>262</v>
      </c>
    </row>
    <row r="98" spans="1:28" ht="25.5">
      <c r="A98" s="106">
        <v>31</v>
      </c>
      <c r="B98" s="107" t="s">
        <v>178</v>
      </c>
      <c r="C98" s="108" t="s">
        <v>263</v>
      </c>
      <c r="D98" s="134" t="s">
        <v>264</v>
      </c>
      <c r="E98" s="110">
        <v>32.200000000000003</v>
      </c>
      <c r="F98" s="109" t="s">
        <v>163</v>
      </c>
      <c r="G98" s="111">
        <v>0</v>
      </c>
      <c r="H98" s="111">
        <f>ROUND(E98*G98, 2)</f>
        <v>0</v>
      </c>
      <c r="J98" s="111">
        <f>ROUND(E98*G98, 2)</f>
        <v>0</v>
      </c>
      <c r="K98" s="112">
        <v>3.0000000000000001E-5</v>
      </c>
      <c r="L98" s="112">
        <f>E98*K98</f>
        <v>9.6600000000000006E-4</v>
      </c>
      <c r="O98" s="109">
        <v>20</v>
      </c>
      <c r="P98" s="109" t="s">
        <v>140</v>
      </c>
      <c r="V98" s="113" t="s">
        <v>50</v>
      </c>
      <c r="W98" s="114">
        <v>1.4810000000000001</v>
      </c>
      <c r="Z98" s="109" t="s">
        <v>265</v>
      </c>
      <c r="AB98" s="109" t="s">
        <v>28</v>
      </c>
    </row>
    <row r="99" spans="1:28">
      <c r="D99" s="145" t="s">
        <v>266</v>
      </c>
      <c r="E99" s="146"/>
      <c r="F99" s="147"/>
      <c r="G99" s="148"/>
      <c r="H99" s="148"/>
      <c r="I99" s="148"/>
      <c r="J99" s="148"/>
      <c r="K99" s="149"/>
      <c r="L99" s="149"/>
      <c r="M99" s="146"/>
      <c r="N99" s="146"/>
      <c r="O99" s="147"/>
      <c r="P99" s="147"/>
      <c r="Q99" s="146"/>
      <c r="R99" s="146"/>
      <c r="S99" s="146"/>
      <c r="T99" s="150"/>
      <c r="U99" s="150"/>
      <c r="V99" s="150" t="s">
        <v>0</v>
      </c>
      <c r="W99" s="151"/>
      <c r="X99" s="147"/>
    </row>
    <row r="100" spans="1:28" ht="25.5">
      <c r="A100" s="106">
        <v>32</v>
      </c>
      <c r="B100" s="107" t="s">
        <v>178</v>
      </c>
      <c r="C100" s="108" t="s">
        <v>267</v>
      </c>
      <c r="D100" s="134" t="s">
        <v>268</v>
      </c>
      <c r="E100" s="110">
        <v>6.65</v>
      </c>
      <c r="F100" s="109" t="s">
        <v>269</v>
      </c>
      <c r="G100" s="111">
        <v>0</v>
      </c>
      <c r="H100" s="111">
        <f>ROUND(E100*G100, 2)</f>
        <v>0</v>
      </c>
      <c r="J100" s="111">
        <f>ROUND(E100*G100, 2)</f>
        <v>0</v>
      </c>
      <c r="O100" s="109">
        <v>20</v>
      </c>
      <c r="P100" s="109" t="s">
        <v>140</v>
      </c>
      <c r="V100" s="113" t="s">
        <v>50</v>
      </c>
      <c r="Z100" s="109" t="s">
        <v>265</v>
      </c>
      <c r="AB100" s="109" t="s">
        <v>28</v>
      </c>
    </row>
    <row r="101" spans="1:28">
      <c r="D101" s="145" t="s">
        <v>270</v>
      </c>
      <c r="E101" s="146"/>
      <c r="F101" s="147"/>
      <c r="G101" s="148"/>
      <c r="H101" s="148"/>
      <c r="I101" s="148"/>
      <c r="J101" s="148"/>
      <c r="K101" s="149"/>
      <c r="L101" s="149"/>
      <c r="M101" s="146"/>
      <c r="N101" s="146"/>
      <c r="O101" s="147"/>
      <c r="P101" s="147"/>
      <c r="Q101" s="146"/>
      <c r="R101" s="146"/>
      <c r="S101" s="146"/>
      <c r="T101" s="150"/>
      <c r="U101" s="150"/>
      <c r="V101" s="150" t="s">
        <v>0</v>
      </c>
      <c r="W101" s="151"/>
      <c r="X101" s="147"/>
    </row>
    <row r="102" spans="1:28">
      <c r="D102" s="145" t="s">
        <v>271</v>
      </c>
      <c r="E102" s="146"/>
      <c r="F102" s="147"/>
      <c r="G102" s="148"/>
      <c r="H102" s="148"/>
      <c r="I102" s="148"/>
      <c r="J102" s="148"/>
      <c r="K102" s="149"/>
      <c r="L102" s="149"/>
      <c r="M102" s="146"/>
      <c r="N102" s="146"/>
      <c r="O102" s="147"/>
      <c r="P102" s="147"/>
      <c r="Q102" s="146"/>
      <c r="R102" s="146"/>
      <c r="S102" s="146"/>
      <c r="T102" s="150"/>
      <c r="U102" s="150"/>
      <c r="V102" s="150" t="s">
        <v>0</v>
      </c>
      <c r="W102" s="151"/>
      <c r="X102" s="147"/>
    </row>
    <row r="103" spans="1:28">
      <c r="A103" s="106">
        <v>33</v>
      </c>
      <c r="B103" s="107" t="s">
        <v>178</v>
      </c>
      <c r="C103" s="108" t="s">
        <v>272</v>
      </c>
      <c r="D103" s="134" t="s">
        <v>273</v>
      </c>
      <c r="E103" s="110">
        <v>32.200000000000003</v>
      </c>
      <c r="F103" s="109" t="s">
        <v>163</v>
      </c>
      <c r="G103" s="111">
        <v>0</v>
      </c>
      <c r="H103" s="111">
        <f>ROUND(E103*G103, 2)</f>
        <v>0</v>
      </c>
      <c r="J103" s="111">
        <f>ROUND(E103*G103, 2)</f>
        <v>0</v>
      </c>
      <c r="K103" s="112">
        <v>2.9749999999999999E-2</v>
      </c>
      <c r="L103" s="112">
        <f>E103*K103</f>
        <v>0.95795000000000008</v>
      </c>
      <c r="O103" s="109">
        <v>20</v>
      </c>
      <c r="P103" s="109" t="s">
        <v>140</v>
      </c>
      <c r="V103" s="113" t="s">
        <v>50</v>
      </c>
      <c r="W103" s="114">
        <v>12.88</v>
      </c>
      <c r="Z103" s="109" t="s">
        <v>265</v>
      </c>
      <c r="AB103" s="109" t="s">
        <v>28</v>
      </c>
    </row>
    <row r="104" spans="1:28" ht="25.5">
      <c r="A104" s="106">
        <v>34</v>
      </c>
      <c r="B104" s="107" t="s">
        <v>178</v>
      </c>
      <c r="C104" s="108" t="s">
        <v>274</v>
      </c>
      <c r="D104" s="134" t="s">
        <v>275</v>
      </c>
      <c r="E104" s="110">
        <v>44.875</v>
      </c>
      <c r="F104" s="109" t="s">
        <v>163</v>
      </c>
      <c r="G104" s="111">
        <v>0</v>
      </c>
      <c r="H104" s="111">
        <f>ROUND(E104*G104, 2)</f>
        <v>0</v>
      </c>
      <c r="J104" s="111">
        <f>ROUND(E104*G104, 2)</f>
        <v>0</v>
      </c>
      <c r="K104" s="112">
        <v>3.0000000000000001E-5</v>
      </c>
      <c r="L104" s="112">
        <f>E104*K104</f>
        <v>1.34625E-3</v>
      </c>
      <c r="O104" s="109">
        <v>20</v>
      </c>
      <c r="P104" s="109" t="s">
        <v>140</v>
      </c>
      <c r="V104" s="113" t="s">
        <v>50</v>
      </c>
      <c r="W104" s="114">
        <v>2.0640000000000001</v>
      </c>
      <c r="Z104" s="109" t="s">
        <v>265</v>
      </c>
      <c r="AB104" s="109" t="s">
        <v>28</v>
      </c>
    </row>
    <row r="105" spans="1:28">
      <c r="D105" s="145" t="s">
        <v>276</v>
      </c>
      <c r="E105" s="146"/>
      <c r="F105" s="147"/>
      <c r="G105" s="148"/>
      <c r="H105" s="148"/>
      <c r="I105" s="148"/>
      <c r="J105" s="148"/>
      <c r="K105" s="149"/>
      <c r="L105" s="149"/>
      <c r="M105" s="146"/>
      <c r="N105" s="146"/>
      <c r="O105" s="147"/>
      <c r="P105" s="147"/>
      <c r="Q105" s="146"/>
      <c r="R105" s="146"/>
      <c r="S105" s="146"/>
      <c r="T105" s="150"/>
      <c r="U105" s="150"/>
      <c r="V105" s="150" t="s">
        <v>0</v>
      </c>
      <c r="W105" s="151"/>
      <c r="X105" s="147"/>
    </row>
    <row r="106" spans="1:28">
      <c r="D106" s="145" t="s">
        <v>213</v>
      </c>
      <c r="E106" s="146"/>
      <c r="F106" s="147"/>
      <c r="G106" s="148"/>
      <c r="H106" s="148"/>
      <c r="I106" s="148"/>
      <c r="J106" s="148"/>
      <c r="K106" s="149"/>
      <c r="L106" s="149"/>
      <c r="M106" s="146"/>
      <c r="N106" s="146"/>
      <c r="O106" s="147"/>
      <c r="P106" s="147"/>
      <c r="Q106" s="146"/>
      <c r="R106" s="146"/>
      <c r="S106" s="146"/>
      <c r="T106" s="150"/>
      <c r="U106" s="150"/>
      <c r="V106" s="150" t="s">
        <v>0</v>
      </c>
      <c r="W106" s="151"/>
      <c r="X106" s="147"/>
    </row>
    <row r="107" spans="1:28">
      <c r="D107" s="145" t="s">
        <v>277</v>
      </c>
      <c r="E107" s="146"/>
      <c r="F107" s="147"/>
      <c r="G107" s="148"/>
      <c r="H107" s="148"/>
      <c r="I107" s="148"/>
      <c r="J107" s="148"/>
      <c r="K107" s="149"/>
      <c r="L107" s="149"/>
      <c r="M107" s="146"/>
      <c r="N107" s="146"/>
      <c r="O107" s="147"/>
      <c r="P107" s="147"/>
      <c r="Q107" s="146"/>
      <c r="R107" s="146"/>
      <c r="S107" s="146"/>
      <c r="T107" s="150"/>
      <c r="U107" s="150"/>
      <c r="V107" s="150" t="s">
        <v>0</v>
      </c>
      <c r="W107" s="151"/>
      <c r="X107" s="147"/>
    </row>
    <row r="108" spans="1:28">
      <c r="D108" s="145" t="s">
        <v>278</v>
      </c>
      <c r="E108" s="146"/>
      <c r="F108" s="147"/>
      <c r="G108" s="148"/>
      <c r="H108" s="148"/>
      <c r="I108" s="148"/>
      <c r="J108" s="148"/>
      <c r="K108" s="149"/>
      <c r="L108" s="149"/>
      <c r="M108" s="146"/>
      <c r="N108" s="146"/>
      <c r="O108" s="147"/>
      <c r="P108" s="147"/>
      <c r="Q108" s="146"/>
      <c r="R108" s="146"/>
      <c r="S108" s="146"/>
      <c r="T108" s="150"/>
      <c r="U108" s="150"/>
      <c r="V108" s="150" t="s">
        <v>0</v>
      </c>
      <c r="W108" s="151"/>
      <c r="X108" s="147"/>
    </row>
    <row r="109" spans="1:28">
      <c r="D109" s="145" t="s">
        <v>218</v>
      </c>
      <c r="E109" s="146"/>
      <c r="F109" s="147"/>
      <c r="G109" s="148"/>
      <c r="H109" s="148"/>
      <c r="I109" s="148"/>
      <c r="J109" s="148"/>
      <c r="K109" s="149"/>
      <c r="L109" s="149"/>
      <c r="M109" s="146"/>
      <c r="N109" s="146"/>
      <c r="O109" s="147"/>
      <c r="P109" s="147"/>
      <c r="Q109" s="146"/>
      <c r="R109" s="146"/>
      <c r="S109" s="146"/>
      <c r="T109" s="150"/>
      <c r="U109" s="150"/>
      <c r="V109" s="150" t="s">
        <v>0</v>
      </c>
      <c r="W109" s="151"/>
      <c r="X109" s="147"/>
    </row>
    <row r="110" spans="1:28">
      <c r="D110" s="145" t="s">
        <v>279</v>
      </c>
      <c r="E110" s="146"/>
      <c r="F110" s="147"/>
      <c r="G110" s="148"/>
      <c r="H110" s="148"/>
      <c r="I110" s="148"/>
      <c r="J110" s="148"/>
      <c r="K110" s="149"/>
      <c r="L110" s="149"/>
      <c r="M110" s="146"/>
      <c r="N110" s="146"/>
      <c r="O110" s="147"/>
      <c r="P110" s="147"/>
      <c r="Q110" s="146"/>
      <c r="R110" s="146"/>
      <c r="S110" s="146"/>
      <c r="T110" s="150"/>
      <c r="U110" s="150"/>
      <c r="V110" s="150" t="s">
        <v>0</v>
      </c>
      <c r="W110" s="151"/>
      <c r="X110" s="147"/>
    </row>
    <row r="111" spans="1:28">
      <c r="D111" s="145" t="s">
        <v>280</v>
      </c>
      <c r="E111" s="146"/>
      <c r="F111" s="147"/>
      <c r="G111" s="148"/>
      <c r="H111" s="148"/>
      <c r="I111" s="148"/>
      <c r="J111" s="148"/>
      <c r="K111" s="149"/>
      <c r="L111" s="149"/>
      <c r="M111" s="146"/>
      <c r="N111" s="146"/>
      <c r="O111" s="147"/>
      <c r="P111" s="147"/>
      <c r="Q111" s="146"/>
      <c r="R111" s="146"/>
      <c r="S111" s="146"/>
      <c r="T111" s="150"/>
      <c r="U111" s="150"/>
      <c r="V111" s="150" t="s">
        <v>0</v>
      </c>
      <c r="W111" s="151"/>
      <c r="X111" s="147"/>
    </row>
    <row r="112" spans="1:28">
      <c r="A112" s="106">
        <v>35</v>
      </c>
      <c r="B112" s="107" t="s">
        <v>178</v>
      </c>
      <c r="C112" s="108" t="s">
        <v>281</v>
      </c>
      <c r="D112" s="134" t="s">
        <v>282</v>
      </c>
      <c r="E112" s="110">
        <v>44.875</v>
      </c>
      <c r="F112" s="109" t="s">
        <v>163</v>
      </c>
      <c r="G112" s="111">
        <v>0</v>
      </c>
      <c r="H112" s="111">
        <f>ROUND(E112*G112, 2)</f>
        <v>0</v>
      </c>
      <c r="J112" s="111">
        <f>ROUND(E112*G112, 2)</f>
        <v>0</v>
      </c>
      <c r="K112" s="112">
        <v>2.5700000000000001E-2</v>
      </c>
      <c r="L112" s="112">
        <f>E112*K112</f>
        <v>1.1532875</v>
      </c>
      <c r="O112" s="109">
        <v>20</v>
      </c>
      <c r="P112" s="109" t="s">
        <v>140</v>
      </c>
      <c r="V112" s="113" t="s">
        <v>50</v>
      </c>
      <c r="W112" s="114">
        <v>22.481999999999999</v>
      </c>
      <c r="Z112" s="109" t="s">
        <v>265</v>
      </c>
      <c r="AB112" s="109" t="s">
        <v>28</v>
      </c>
    </row>
    <row r="113" spans="1:28" ht="25.5">
      <c r="A113" s="106">
        <v>36</v>
      </c>
      <c r="B113" s="107" t="s">
        <v>178</v>
      </c>
      <c r="C113" s="108" t="s">
        <v>283</v>
      </c>
      <c r="D113" s="134" t="s">
        <v>284</v>
      </c>
      <c r="E113" s="110">
        <v>44.875</v>
      </c>
      <c r="F113" s="109" t="s">
        <v>163</v>
      </c>
      <c r="G113" s="111">
        <v>0</v>
      </c>
      <c r="H113" s="111">
        <f>ROUND(E113*G113, 2)</f>
        <v>0</v>
      </c>
      <c r="J113" s="111">
        <f>ROUND(E113*G113, 2)</f>
        <v>0</v>
      </c>
      <c r="K113" s="112">
        <v>2.9499999999999999E-3</v>
      </c>
      <c r="L113" s="112">
        <f>E113*K113</f>
        <v>0.13238125000000001</v>
      </c>
      <c r="O113" s="109">
        <v>20</v>
      </c>
      <c r="P113" s="109" t="s">
        <v>140</v>
      </c>
      <c r="V113" s="113" t="s">
        <v>50</v>
      </c>
      <c r="W113" s="114">
        <v>17.097000000000001</v>
      </c>
      <c r="Z113" s="109" t="s">
        <v>265</v>
      </c>
      <c r="AB113" s="109" t="s">
        <v>28</v>
      </c>
    </row>
    <row r="114" spans="1:28" ht="25.5">
      <c r="A114" s="106">
        <v>37</v>
      </c>
      <c r="B114" s="107" t="s">
        <v>178</v>
      </c>
      <c r="C114" s="108" t="s">
        <v>285</v>
      </c>
      <c r="D114" s="134" t="s">
        <v>286</v>
      </c>
      <c r="E114" s="110">
        <v>2.3759999999999999</v>
      </c>
      <c r="F114" s="109" t="s">
        <v>163</v>
      </c>
      <c r="G114" s="111">
        <v>0</v>
      </c>
      <c r="H114" s="111">
        <f>ROUND(E114*G114, 2)</f>
        <v>0</v>
      </c>
      <c r="J114" s="111">
        <f>ROUND(E114*G114, 2)</f>
        <v>0</v>
      </c>
      <c r="K114" s="112">
        <v>6.94E-3</v>
      </c>
      <c r="L114" s="112">
        <f>E114*K114</f>
        <v>1.6489439999999998E-2</v>
      </c>
      <c r="O114" s="109">
        <v>20</v>
      </c>
      <c r="P114" s="109" t="s">
        <v>140</v>
      </c>
      <c r="V114" s="113" t="s">
        <v>50</v>
      </c>
      <c r="W114" s="114">
        <v>2.3170000000000002</v>
      </c>
      <c r="Z114" s="109" t="s">
        <v>265</v>
      </c>
      <c r="AB114" s="109">
        <v>7</v>
      </c>
    </row>
    <row r="115" spans="1:28">
      <c r="D115" s="145" t="s">
        <v>287</v>
      </c>
      <c r="E115" s="146"/>
      <c r="F115" s="147"/>
      <c r="G115" s="148"/>
      <c r="H115" s="148"/>
      <c r="I115" s="148"/>
      <c r="J115" s="148"/>
      <c r="K115" s="149"/>
      <c r="L115" s="149"/>
      <c r="M115" s="146"/>
      <c r="N115" s="146"/>
      <c r="O115" s="147"/>
      <c r="P115" s="147"/>
      <c r="Q115" s="146"/>
      <c r="R115" s="146"/>
      <c r="S115" s="146"/>
      <c r="T115" s="150"/>
      <c r="U115" s="150"/>
      <c r="V115" s="150" t="s">
        <v>0</v>
      </c>
      <c r="W115" s="151"/>
      <c r="X115" s="147"/>
    </row>
    <row r="116" spans="1:28">
      <c r="D116" s="145" t="s">
        <v>185</v>
      </c>
      <c r="E116" s="146"/>
      <c r="F116" s="147"/>
      <c r="G116" s="148"/>
      <c r="H116" s="148"/>
      <c r="I116" s="148"/>
      <c r="J116" s="148"/>
      <c r="K116" s="149"/>
      <c r="L116" s="149"/>
      <c r="M116" s="146"/>
      <c r="N116" s="146"/>
      <c r="O116" s="147"/>
      <c r="P116" s="147"/>
      <c r="Q116" s="146"/>
      <c r="R116" s="146"/>
      <c r="S116" s="146"/>
      <c r="T116" s="150"/>
      <c r="U116" s="150"/>
      <c r="V116" s="150" t="s">
        <v>0</v>
      </c>
      <c r="W116" s="151"/>
      <c r="X116" s="147"/>
    </row>
    <row r="117" spans="1:28" ht="25.5">
      <c r="A117" s="106">
        <v>38</v>
      </c>
      <c r="B117" s="107" t="s">
        <v>178</v>
      </c>
      <c r="C117" s="108" t="s">
        <v>288</v>
      </c>
      <c r="D117" s="134" t="s">
        <v>289</v>
      </c>
      <c r="E117" s="110">
        <v>47.250999999999998</v>
      </c>
      <c r="F117" s="109" t="s">
        <v>163</v>
      </c>
      <c r="G117" s="111">
        <v>0</v>
      </c>
      <c r="H117" s="111">
        <f>ROUND(E117*G117, 2)</f>
        <v>0</v>
      </c>
      <c r="J117" s="111">
        <f>ROUND(E117*G117, 2)</f>
        <v>0</v>
      </c>
      <c r="K117" s="112">
        <v>4.4600000000000004E-3</v>
      </c>
      <c r="L117" s="112">
        <f>E117*K117</f>
        <v>0.21073946000000002</v>
      </c>
      <c r="O117" s="109">
        <v>20</v>
      </c>
      <c r="P117" s="109" t="s">
        <v>140</v>
      </c>
      <c r="V117" s="113" t="s">
        <v>50</v>
      </c>
      <c r="W117" s="114">
        <v>13.23</v>
      </c>
      <c r="Z117" s="109" t="s">
        <v>265</v>
      </c>
      <c r="AB117" s="109" t="s">
        <v>28</v>
      </c>
    </row>
    <row r="118" spans="1:28">
      <c r="D118" s="145" t="s">
        <v>290</v>
      </c>
      <c r="E118" s="146"/>
      <c r="F118" s="147"/>
      <c r="G118" s="148"/>
      <c r="H118" s="148"/>
      <c r="I118" s="148"/>
      <c r="J118" s="148"/>
      <c r="K118" s="149"/>
      <c r="L118" s="149"/>
      <c r="M118" s="146"/>
      <c r="N118" s="146"/>
      <c r="O118" s="147"/>
      <c r="P118" s="147"/>
      <c r="Q118" s="146"/>
      <c r="R118" s="146"/>
      <c r="S118" s="146"/>
      <c r="T118" s="150"/>
      <c r="U118" s="150"/>
      <c r="V118" s="150" t="s">
        <v>0</v>
      </c>
      <c r="W118" s="151"/>
      <c r="X118" s="147"/>
    </row>
    <row r="119" spans="1:28">
      <c r="A119" s="106">
        <v>39</v>
      </c>
      <c r="B119" s="107" t="s">
        <v>291</v>
      </c>
      <c r="C119" s="108" t="s">
        <v>292</v>
      </c>
      <c r="D119" s="134" t="s">
        <v>293</v>
      </c>
      <c r="E119" s="110">
        <v>0.75</v>
      </c>
      <c r="F119" s="109" t="s">
        <v>269</v>
      </c>
      <c r="G119" s="111">
        <v>0</v>
      </c>
      <c r="H119" s="111">
        <f>ROUND(E119*G119, 2)</f>
        <v>0</v>
      </c>
      <c r="J119" s="111">
        <f>ROUND(E119*G119, 2)</f>
        <v>0</v>
      </c>
      <c r="K119" s="112">
        <v>1.0070000000000001E-2</v>
      </c>
      <c r="L119" s="112">
        <f>E119*K119</f>
        <v>7.5525000000000002E-3</v>
      </c>
      <c r="O119" s="109">
        <v>20</v>
      </c>
      <c r="P119" s="109" t="s">
        <v>140</v>
      </c>
      <c r="V119" s="113" t="s">
        <v>50</v>
      </c>
      <c r="W119" s="114">
        <v>6.8000000000000005E-2</v>
      </c>
      <c r="Z119" s="109" t="s">
        <v>212</v>
      </c>
      <c r="AB119" s="109" t="s">
        <v>28</v>
      </c>
    </row>
    <row r="120" spans="1:28">
      <c r="D120" s="145" t="s">
        <v>294</v>
      </c>
      <c r="E120" s="146"/>
      <c r="F120" s="147"/>
      <c r="G120" s="148"/>
      <c r="H120" s="148"/>
      <c r="I120" s="148"/>
      <c r="J120" s="148"/>
      <c r="K120" s="149"/>
      <c r="L120" s="149"/>
      <c r="M120" s="146"/>
      <c r="N120" s="146"/>
      <c r="O120" s="147"/>
      <c r="P120" s="147"/>
      <c r="Q120" s="146"/>
      <c r="R120" s="146"/>
      <c r="S120" s="146"/>
      <c r="T120" s="150"/>
      <c r="U120" s="150"/>
      <c r="V120" s="150" t="s">
        <v>0</v>
      </c>
      <c r="W120" s="151"/>
      <c r="X120" s="147"/>
    </row>
    <row r="121" spans="1:28">
      <c r="D121" s="145" t="s">
        <v>295</v>
      </c>
      <c r="E121" s="146"/>
      <c r="F121" s="147"/>
      <c r="G121" s="148"/>
      <c r="H121" s="148"/>
      <c r="I121" s="148"/>
      <c r="J121" s="148"/>
      <c r="K121" s="149"/>
      <c r="L121" s="149"/>
      <c r="M121" s="146"/>
      <c r="N121" s="146"/>
      <c r="O121" s="147"/>
      <c r="P121" s="147"/>
      <c r="Q121" s="146"/>
      <c r="R121" s="146"/>
      <c r="S121" s="146"/>
      <c r="T121" s="150"/>
      <c r="U121" s="150"/>
      <c r="V121" s="150" t="s">
        <v>0</v>
      </c>
      <c r="W121" s="151"/>
      <c r="X121" s="147"/>
    </row>
    <row r="122" spans="1:28">
      <c r="A122" s="106">
        <v>40</v>
      </c>
      <c r="B122" s="107" t="s">
        <v>291</v>
      </c>
      <c r="C122" s="108" t="s">
        <v>296</v>
      </c>
      <c r="D122" s="134" t="s">
        <v>297</v>
      </c>
      <c r="E122" s="110">
        <v>0.75</v>
      </c>
      <c r="F122" s="109" t="s">
        <v>269</v>
      </c>
      <c r="G122" s="111">
        <v>0</v>
      </c>
      <c r="H122" s="111">
        <f>ROUND(E122*G122, 2)</f>
        <v>0</v>
      </c>
      <c r="J122" s="111">
        <f>ROUND(E122*G122, 2)</f>
        <v>0</v>
      </c>
      <c r="K122" s="112">
        <v>2.0140000000000002E-2</v>
      </c>
      <c r="L122" s="112">
        <f>E122*K122</f>
        <v>1.5105E-2</v>
      </c>
      <c r="O122" s="109">
        <v>20</v>
      </c>
      <c r="P122" s="109" t="s">
        <v>140</v>
      </c>
      <c r="V122" s="113" t="s">
        <v>50</v>
      </c>
      <c r="W122" s="114">
        <v>0.113</v>
      </c>
      <c r="Z122" s="109" t="s">
        <v>212</v>
      </c>
      <c r="AB122" s="109" t="s">
        <v>28</v>
      </c>
    </row>
    <row r="123" spans="1:28">
      <c r="D123" s="145" t="s">
        <v>298</v>
      </c>
      <c r="E123" s="146"/>
      <c r="F123" s="147"/>
      <c r="G123" s="148"/>
      <c r="H123" s="148"/>
      <c r="I123" s="148"/>
      <c r="J123" s="148"/>
      <c r="K123" s="149"/>
      <c r="L123" s="149"/>
      <c r="M123" s="146"/>
      <c r="N123" s="146"/>
      <c r="O123" s="147"/>
      <c r="P123" s="147"/>
      <c r="Q123" s="146"/>
      <c r="R123" s="146"/>
      <c r="S123" s="146"/>
      <c r="T123" s="150"/>
      <c r="U123" s="150"/>
      <c r="V123" s="150" t="s">
        <v>0</v>
      </c>
      <c r="W123" s="151"/>
      <c r="X123" s="147"/>
    </row>
    <row r="124" spans="1:28">
      <c r="D124" s="145" t="s">
        <v>295</v>
      </c>
      <c r="E124" s="146"/>
      <c r="F124" s="147"/>
      <c r="G124" s="148"/>
      <c r="H124" s="148"/>
      <c r="I124" s="148"/>
      <c r="J124" s="148"/>
      <c r="K124" s="149"/>
      <c r="L124" s="149"/>
      <c r="M124" s="146"/>
      <c r="N124" s="146"/>
      <c r="O124" s="147"/>
      <c r="P124" s="147"/>
      <c r="Q124" s="146"/>
      <c r="R124" s="146"/>
      <c r="S124" s="146"/>
      <c r="T124" s="150"/>
      <c r="U124" s="150"/>
      <c r="V124" s="150" t="s">
        <v>0</v>
      </c>
      <c r="W124" s="151"/>
      <c r="X124" s="147"/>
    </row>
    <row r="125" spans="1:28" ht="25.5">
      <c r="A125" s="106">
        <v>41</v>
      </c>
      <c r="B125" s="107" t="s">
        <v>178</v>
      </c>
      <c r="C125" s="108" t="s">
        <v>299</v>
      </c>
      <c r="D125" s="134" t="s">
        <v>300</v>
      </c>
      <c r="E125" s="110">
        <v>0.75</v>
      </c>
      <c r="F125" s="109" t="s">
        <v>269</v>
      </c>
      <c r="G125" s="111">
        <v>0</v>
      </c>
      <c r="H125" s="111">
        <f>ROUND(E125*G125, 2)</f>
        <v>0</v>
      </c>
      <c r="J125" s="111">
        <f>ROUND(E125*G125, 2)</f>
        <v>0</v>
      </c>
      <c r="K125" s="112">
        <v>8.8400000000000006E-3</v>
      </c>
      <c r="L125" s="112">
        <f>E125*K125</f>
        <v>6.6300000000000005E-3</v>
      </c>
      <c r="O125" s="109">
        <v>20</v>
      </c>
      <c r="P125" s="109" t="s">
        <v>140</v>
      </c>
      <c r="V125" s="113" t="s">
        <v>50</v>
      </c>
      <c r="W125" s="114">
        <v>0.24099999999999999</v>
      </c>
      <c r="Z125" s="109" t="s">
        <v>301</v>
      </c>
      <c r="AB125" s="109" t="s">
        <v>28</v>
      </c>
    </row>
    <row r="126" spans="1:28">
      <c r="A126" s="106">
        <v>42</v>
      </c>
      <c r="B126" s="107" t="s">
        <v>256</v>
      </c>
      <c r="C126" s="108" t="s">
        <v>302</v>
      </c>
      <c r="D126" s="134" t="s">
        <v>303</v>
      </c>
      <c r="E126" s="110">
        <v>0.75</v>
      </c>
      <c r="F126" s="109" t="s">
        <v>269</v>
      </c>
      <c r="G126" s="111">
        <v>0</v>
      </c>
      <c r="I126" s="111">
        <f>ROUND(E126*G126, 2)</f>
        <v>0</v>
      </c>
      <c r="J126" s="111">
        <f>ROUND(E126*G126, 2)</f>
        <v>0</v>
      </c>
      <c r="O126" s="109">
        <v>20</v>
      </c>
      <c r="P126" s="109" t="s">
        <v>140</v>
      </c>
      <c r="V126" s="113" t="s">
        <v>43</v>
      </c>
      <c r="Z126" s="109" t="s">
        <v>304</v>
      </c>
      <c r="AA126" s="109" t="s">
        <v>140</v>
      </c>
      <c r="AB126" s="109">
        <v>2</v>
      </c>
    </row>
    <row r="127" spans="1:28">
      <c r="D127" s="152" t="s">
        <v>305</v>
      </c>
      <c r="E127" s="153">
        <f>J127</f>
        <v>0</v>
      </c>
      <c r="H127" s="153">
        <f>SUM(H97:H126)</f>
        <v>0</v>
      </c>
      <c r="I127" s="153">
        <f>SUM(I97:I126)</f>
        <v>0</v>
      </c>
      <c r="J127" s="153">
        <f>SUM(J97:J126)</f>
        <v>0</v>
      </c>
      <c r="L127" s="154">
        <f>SUM(L97:L126)</f>
        <v>2.5024474000000003</v>
      </c>
      <c r="N127" s="155">
        <f>SUM(N97:N126)</f>
        <v>0</v>
      </c>
      <c r="W127" s="114">
        <f>SUM(W97:W126)</f>
        <v>71.972999999999999</v>
      </c>
    </row>
    <row r="129" spans="1:28">
      <c r="B129" s="108" t="s">
        <v>306</v>
      </c>
    </row>
    <row r="130" spans="1:28" ht="25.5">
      <c r="A130" s="106">
        <v>43</v>
      </c>
      <c r="B130" s="107" t="s">
        <v>247</v>
      </c>
      <c r="C130" s="108" t="s">
        <v>307</v>
      </c>
      <c r="D130" s="134" t="s">
        <v>308</v>
      </c>
      <c r="E130" s="110">
        <v>18.899999999999999</v>
      </c>
      <c r="F130" s="109" t="s">
        <v>269</v>
      </c>
      <c r="G130" s="111">
        <v>0</v>
      </c>
      <c r="H130" s="111">
        <f>ROUND(E130*G130, 2)</f>
        <v>0</v>
      </c>
      <c r="J130" s="111">
        <f>ROUND(E130*G130, 2)</f>
        <v>0</v>
      </c>
      <c r="K130" s="112">
        <v>0.10562000000000001</v>
      </c>
      <c r="L130" s="112">
        <f>E130*K130</f>
        <v>1.996218</v>
      </c>
      <c r="O130" s="109">
        <v>20</v>
      </c>
      <c r="P130" s="109" t="s">
        <v>140</v>
      </c>
      <c r="V130" s="113" t="s">
        <v>50</v>
      </c>
      <c r="W130" s="114">
        <v>2.6269999999999998</v>
      </c>
      <c r="Z130" s="109" t="s">
        <v>255</v>
      </c>
      <c r="AB130" s="109" t="s">
        <v>28</v>
      </c>
    </row>
    <row r="131" spans="1:28">
      <c r="D131" s="145" t="s">
        <v>309</v>
      </c>
      <c r="E131" s="146"/>
      <c r="F131" s="147"/>
      <c r="G131" s="148"/>
      <c r="H131" s="148"/>
      <c r="I131" s="148"/>
      <c r="J131" s="148"/>
      <c r="K131" s="149"/>
      <c r="L131" s="149"/>
      <c r="M131" s="146"/>
      <c r="N131" s="146"/>
      <c r="O131" s="147"/>
      <c r="P131" s="147"/>
      <c r="Q131" s="146"/>
      <c r="R131" s="146"/>
      <c r="S131" s="146"/>
      <c r="T131" s="150"/>
      <c r="U131" s="150"/>
      <c r="V131" s="150" t="s">
        <v>0</v>
      </c>
      <c r="W131" s="151"/>
      <c r="X131" s="147"/>
    </row>
    <row r="132" spans="1:28">
      <c r="D132" s="145" t="s">
        <v>310</v>
      </c>
      <c r="E132" s="146"/>
      <c r="F132" s="147"/>
      <c r="G132" s="148"/>
      <c r="H132" s="148"/>
      <c r="I132" s="148"/>
      <c r="J132" s="148"/>
      <c r="K132" s="149"/>
      <c r="L132" s="149"/>
      <c r="M132" s="146"/>
      <c r="N132" s="146"/>
      <c r="O132" s="147"/>
      <c r="P132" s="147"/>
      <c r="Q132" s="146"/>
      <c r="R132" s="146"/>
      <c r="S132" s="146"/>
      <c r="T132" s="150"/>
      <c r="U132" s="150"/>
      <c r="V132" s="150" t="s">
        <v>0</v>
      </c>
      <c r="W132" s="151"/>
      <c r="X132" s="147"/>
    </row>
    <row r="133" spans="1:28">
      <c r="A133" s="106">
        <v>44</v>
      </c>
      <c r="B133" s="107" t="s">
        <v>256</v>
      </c>
      <c r="C133" s="108" t="s">
        <v>311</v>
      </c>
      <c r="D133" s="134" t="s">
        <v>312</v>
      </c>
      <c r="E133" s="110">
        <v>19.844999999999999</v>
      </c>
      <c r="F133" s="109" t="s">
        <v>313</v>
      </c>
      <c r="G133" s="111">
        <v>0</v>
      </c>
      <c r="I133" s="111">
        <f>ROUND(E133*G133, 2)</f>
        <v>0</v>
      </c>
      <c r="J133" s="111">
        <f>ROUND(E133*G133, 2)</f>
        <v>0</v>
      </c>
      <c r="K133" s="112">
        <v>2.1999999999999999E-2</v>
      </c>
      <c r="L133" s="112">
        <f>E133*K133</f>
        <v>0.43658999999999992</v>
      </c>
      <c r="O133" s="109">
        <v>20</v>
      </c>
      <c r="P133" s="109" t="s">
        <v>140</v>
      </c>
      <c r="V133" s="113" t="s">
        <v>43</v>
      </c>
      <c r="Z133" s="109" t="s">
        <v>259</v>
      </c>
      <c r="AA133" s="109" t="s">
        <v>140</v>
      </c>
      <c r="AB133" s="109">
        <v>2</v>
      </c>
    </row>
    <row r="134" spans="1:28">
      <c r="D134" s="145" t="s">
        <v>314</v>
      </c>
      <c r="E134" s="146"/>
      <c r="F134" s="147"/>
      <c r="G134" s="148"/>
      <c r="H134" s="148"/>
      <c r="I134" s="148"/>
      <c r="J134" s="148"/>
      <c r="K134" s="149"/>
      <c r="L134" s="149"/>
      <c r="M134" s="146"/>
      <c r="N134" s="146"/>
      <c r="O134" s="147"/>
      <c r="P134" s="147"/>
      <c r="Q134" s="146"/>
      <c r="R134" s="146"/>
      <c r="S134" s="146"/>
      <c r="T134" s="150"/>
      <c r="U134" s="150"/>
      <c r="V134" s="150" t="s">
        <v>0</v>
      </c>
      <c r="W134" s="151"/>
      <c r="X134" s="147"/>
    </row>
    <row r="135" spans="1:28" ht="25.5">
      <c r="A135" s="106">
        <v>45</v>
      </c>
      <c r="B135" s="107" t="s">
        <v>247</v>
      </c>
      <c r="C135" s="108" t="s">
        <v>315</v>
      </c>
      <c r="D135" s="134" t="s">
        <v>316</v>
      </c>
      <c r="E135" s="110">
        <v>1.26</v>
      </c>
      <c r="F135" s="109" t="s">
        <v>139</v>
      </c>
      <c r="G135" s="111">
        <v>0</v>
      </c>
      <c r="H135" s="111">
        <f>ROUND(E135*G135, 2)</f>
        <v>0</v>
      </c>
      <c r="J135" s="111">
        <f>ROUND(E135*G135, 2)</f>
        <v>0</v>
      </c>
      <c r="K135" s="112">
        <v>2.3628499999999999</v>
      </c>
      <c r="L135" s="112">
        <f>E135*K135</f>
        <v>2.9771909999999999</v>
      </c>
      <c r="O135" s="109">
        <v>20</v>
      </c>
      <c r="P135" s="109" t="s">
        <v>140</v>
      </c>
      <c r="V135" s="113" t="s">
        <v>50</v>
      </c>
      <c r="W135" s="114">
        <v>1.8169999999999999</v>
      </c>
      <c r="Z135" s="109" t="s">
        <v>255</v>
      </c>
      <c r="AB135" s="109" t="s">
        <v>28</v>
      </c>
    </row>
    <row r="136" spans="1:28">
      <c r="D136" s="145" t="s">
        <v>317</v>
      </c>
      <c r="E136" s="146"/>
      <c r="F136" s="147"/>
      <c r="G136" s="148"/>
      <c r="H136" s="148"/>
      <c r="I136" s="148"/>
      <c r="J136" s="148"/>
      <c r="K136" s="149"/>
      <c r="L136" s="149"/>
      <c r="M136" s="146"/>
      <c r="N136" s="146"/>
      <c r="O136" s="147"/>
      <c r="P136" s="147"/>
      <c r="Q136" s="146"/>
      <c r="R136" s="146"/>
      <c r="S136" s="146"/>
      <c r="T136" s="150"/>
      <c r="U136" s="150"/>
      <c r="V136" s="150" t="s">
        <v>0</v>
      </c>
      <c r="W136" s="151"/>
      <c r="X136" s="147"/>
    </row>
    <row r="137" spans="1:28" ht="25.5">
      <c r="A137" s="106">
        <v>46</v>
      </c>
      <c r="B137" s="107" t="s">
        <v>318</v>
      </c>
      <c r="C137" s="108" t="s">
        <v>319</v>
      </c>
      <c r="D137" s="134" t="s">
        <v>320</v>
      </c>
      <c r="E137" s="110">
        <v>63</v>
      </c>
      <c r="F137" s="109" t="s">
        <v>163</v>
      </c>
      <c r="G137" s="111">
        <v>0</v>
      </c>
      <c r="H137" s="111">
        <f>ROUND(E137*G137, 2)</f>
        <v>0</v>
      </c>
      <c r="J137" s="111">
        <f>ROUND(E137*G137, 2)</f>
        <v>0</v>
      </c>
      <c r="O137" s="109">
        <v>20</v>
      </c>
      <c r="P137" s="109" t="s">
        <v>140</v>
      </c>
      <c r="V137" s="113" t="s">
        <v>50</v>
      </c>
      <c r="W137" s="114">
        <v>10.647</v>
      </c>
      <c r="Z137" s="109" t="s">
        <v>321</v>
      </c>
      <c r="AB137" s="109" t="s">
        <v>28</v>
      </c>
    </row>
    <row r="138" spans="1:28">
      <c r="D138" s="145" t="s">
        <v>322</v>
      </c>
      <c r="E138" s="146"/>
      <c r="F138" s="147"/>
      <c r="G138" s="148"/>
      <c r="H138" s="148"/>
      <c r="I138" s="148"/>
      <c r="J138" s="148"/>
      <c r="K138" s="149"/>
      <c r="L138" s="149"/>
      <c r="M138" s="146"/>
      <c r="N138" s="146"/>
      <c r="O138" s="147"/>
      <c r="P138" s="147"/>
      <c r="Q138" s="146"/>
      <c r="R138" s="146"/>
      <c r="S138" s="146"/>
      <c r="T138" s="150"/>
      <c r="U138" s="150"/>
      <c r="V138" s="150" t="s">
        <v>0</v>
      </c>
      <c r="W138" s="151"/>
      <c r="X138" s="147"/>
    </row>
    <row r="139" spans="1:28">
      <c r="D139" s="145" t="s">
        <v>323</v>
      </c>
      <c r="E139" s="146"/>
      <c r="F139" s="147"/>
      <c r="G139" s="148"/>
      <c r="H139" s="148"/>
      <c r="I139" s="148"/>
      <c r="J139" s="148"/>
      <c r="K139" s="149"/>
      <c r="L139" s="149"/>
      <c r="M139" s="146"/>
      <c r="N139" s="146"/>
      <c r="O139" s="147"/>
      <c r="P139" s="147"/>
      <c r="Q139" s="146"/>
      <c r="R139" s="146"/>
      <c r="S139" s="146"/>
      <c r="T139" s="150"/>
      <c r="U139" s="150"/>
      <c r="V139" s="150" t="s">
        <v>0</v>
      </c>
      <c r="W139" s="151"/>
      <c r="X139" s="147"/>
    </row>
    <row r="140" spans="1:28">
      <c r="D140" s="145" t="s">
        <v>324</v>
      </c>
      <c r="E140" s="146"/>
      <c r="F140" s="147"/>
      <c r="G140" s="148"/>
      <c r="H140" s="148"/>
      <c r="I140" s="148"/>
      <c r="J140" s="148"/>
      <c r="K140" s="149"/>
      <c r="L140" s="149"/>
      <c r="M140" s="146"/>
      <c r="N140" s="146"/>
      <c r="O140" s="147"/>
      <c r="P140" s="147"/>
      <c r="Q140" s="146"/>
      <c r="R140" s="146"/>
      <c r="S140" s="146"/>
      <c r="T140" s="150"/>
      <c r="U140" s="150"/>
      <c r="V140" s="150" t="s">
        <v>0</v>
      </c>
      <c r="W140" s="151"/>
      <c r="X140" s="147"/>
    </row>
    <row r="141" spans="1:28" ht="25.5">
      <c r="A141" s="106">
        <v>47</v>
      </c>
      <c r="B141" s="107" t="s">
        <v>318</v>
      </c>
      <c r="C141" s="108" t="s">
        <v>325</v>
      </c>
      <c r="D141" s="134" t="s">
        <v>326</v>
      </c>
      <c r="E141" s="110">
        <v>63</v>
      </c>
      <c r="F141" s="109" t="s">
        <v>163</v>
      </c>
      <c r="G141" s="111">
        <v>0</v>
      </c>
      <c r="H141" s="111">
        <f>ROUND(E141*G141, 2)</f>
        <v>0</v>
      </c>
      <c r="J141" s="111">
        <f>ROUND(E141*G141, 2)</f>
        <v>0</v>
      </c>
      <c r="K141" s="112">
        <v>6.0999999999999997E-4</v>
      </c>
      <c r="L141" s="112">
        <f>E141*K141</f>
        <v>3.8429999999999999E-2</v>
      </c>
      <c r="O141" s="109">
        <v>20</v>
      </c>
      <c r="P141" s="109" t="s">
        <v>140</v>
      </c>
      <c r="V141" s="113" t="s">
        <v>50</v>
      </c>
      <c r="W141" s="114">
        <v>0.378</v>
      </c>
      <c r="Z141" s="109" t="s">
        <v>321</v>
      </c>
      <c r="AB141" s="109" t="s">
        <v>28</v>
      </c>
    </row>
    <row r="142" spans="1:28" ht="25.5">
      <c r="A142" s="106">
        <v>48</v>
      </c>
      <c r="B142" s="107" t="s">
        <v>318</v>
      </c>
      <c r="C142" s="108" t="s">
        <v>327</v>
      </c>
      <c r="D142" s="134" t="s">
        <v>328</v>
      </c>
      <c r="E142" s="110">
        <v>63</v>
      </c>
      <c r="F142" s="109" t="s">
        <v>163</v>
      </c>
      <c r="G142" s="111">
        <v>0</v>
      </c>
      <c r="H142" s="111">
        <f>ROUND(E142*G142, 2)</f>
        <v>0</v>
      </c>
      <c r="J142" s="111">
        <f>ROUND(E142*G142, 2)</f>
        <v>0</v>
      </c>
      <c r="O142" s="109">
        <v>20</v>
      </c>
      <c r="P142" s="109" t="s">
        <v>140</v>
      </c>
      <c r="V142" s="113" t="s">
        <v>50</v>
      </c>
      <c r="W142" s="114">
        <v>5.9850000000000003</v>
      </c>
      <c r="Z142" s="109" t="s">
        <v>321</v>
      </c>
      <c r="AB142" s="109" t="s">
        <v>28</v>
      </c>
    </row>
    <row r="143" spans="1:28">
      <c r="A143" s="106">
        <v>49</v>
      </c>
      <c r="B143" s="107" t="s">
        <v>318</v>
      </c>
      <c r="C143" s="108" t="s">
        <v>329</v>
      </c>
      <c r="D143" s="134" t="s">
        <v>330</v>
      </c>
      <c r="E143" s="110">
        <v>45.8</v>
      </c>
      <c r="F143" s="109" t="s">
        <v>163</v>
      </c>
      <c r="G143" s="111">
        <v>0</v>
      </c>
      <c r="H143" s="111">
        <f>ROUND(E143*G143, 2)</f>
        <v>0</v>
      </c>
      <c r="J143" s="111">
        <f>ROUND(E143*G143, 2)</f>
        <v>0</v>
      </c>
      <c r="K143" s="112">
        <v>1.66E-3</v>
      </c>
      <c r="L143" s="112">
        <f>E143*K143</f>
        <v>7.6027999999999998E-2</v>
      </c>
      <c r="O143" s="109">
        <v>20</v>
      </c>
      <c r="P143" s="109" t="s">
        <v>140</v>
      </c>
      <c r="V143" s="113" t="s">
        <v>50</v>
      </c>
      <c r="W143" s="114">
        <v>8.4730000000000008</v>
      </c>
      <c r="Z143" s="109" t="s">
        <v>321</v>
      </c>
      <c r="AB143" s="109" t="s">
        <v>28</v>
      </c>
    </row>
    <row r="144" spans="1:28">
      <c r="D144" s="145" t="s">
        <v>331</v>
      </c>
      <c r="E144" s="146"/>
      <c r="F144" s="147"/>
      <c r="G144" s="148"/>
      <c r="H144" s="148"/>
      <c r="I144" s="148"/>
      <c r="J144" s="148"/>
      <c r="K144" s="149"/>
      <c r="L144" s="149"/>
      <c r="M144" s="146"/>
      <c r="N144" s="146"/>
      <c r="O144" s="147"/>
      <c r="P144" s="147"/>
      <c r="Q144" s="146"/>
      <c r="R144" s="146"/>
      <c r="S144" s="146"/>
      <c r="T144" s="150"/>
      <c r="U144" s="150"/>
      <c r="V144" s="150" t="s">
        <v>0</v>
      </c>
      <c r="W144" s="151"/>
      <c r="X144" s="147"/>
    </row>
    <row r="145" spans="1:28" ht="25.5">
      <c r="A145" s="106">
        <v>50</v>
      </c>
      <c r="B145" s="107" t="s">
        <v>178</v>
      </c>
      <c r="C145" s="108" t="s">
        <v>332</v>
      </c>
      <c r="D145" s="134" t="s">
        <v>333</v>
      </c>
      <c r="E145" s="110">
        <v>45.8</v>
      </c>
      <c r="F145" s="109" t="s">
        <v>163</v>
      </c>
      <c r="G145" s="111">
        <v>0</v>
      </c>
      <c r="H145" s="111">
        <f>ROUND(E145*G145, 2)</f>
        <v>0</v>
      </c>
      <c r="J145" s="111">
        <f>ROUND(E145*G145, 2)</f>
        <v>0</v>
      </c>
      <c r="K145" s="112">
        <v>2.0000000000000002E-5</v>
      </c>
      <c r="L145" s="112">
        <f>E145*K145</f>
        <v>9.1600000000000004E-4</v>
      </c>
      <c r="O145" s="109">
        <v>20</v>
      </c>
      <c r="P145" s="109" t="s">
        <v>140</v>
      </c>
      <c r="V145" s="113" t="s">
        <v>50</v>
      </c>
      <c r="W145" s="114">
        <v>12.961</v>
      </c>
      <c r="Z145" s="109" t="s">
        <v>334</v>
      </c>
      <c r="AB145" s="109" t="s">
        <v>28</v>
      </c>
    </row>
    <row r="146" spans="1:28">
      <c r="A146" s="106">
        <v>51</v>
      </c>
      <c r="B146" s="107" t="s">
        <v>178</v>
      </c>
      <c r="C146" s="108" t="s">
        <v>335</v>
      </c>
      <c r="D146" s="134" t="s">
        <v>336</v>
      </c>
      <c r="E146" s="110">
        <v>13.3</v>
      </c>
      <c r="F146" s="109" t="s">
        <v>269</v>
      </c>
      <c r="G146" s="111">
        <v>0</v>
      </c>
      <c r="H146" s="111">
        <f>ROUND(E146*G146, 2)</f>
        <v>0</v>
      </c>
      <c r="J146" s="111">
        <f>ROUND(E146*G146, 2)</f>
        <v>0</v>
      </c>
      <c r="O146" s="109">
        <v>20</v>
      </c>
      <c r="P146" s="109" t="s">
        <v>140</v>
      </c>
      <c r="V146" s="113" t="s">
        <v>50</v>
      </c>
      <c r="W146" s="114">
        <v>1.25</v>
      </c>
      <c r="Z146" s="109" t="s">
        <v>190</v>
      </c>
      <c r="AB146" s="109" t="s">
        <v>28</v>
      </c>
    </row>
    <row r="147" spans="1:28">
      <c r="D147" s="145" t="s">
        <v>337</v>
      </c>
      <c r="E147" s="146"/>
      <c r="F147" s="147"/>
      <c r="G147" s="148"/>
      <c r="H147" s="148"/>
      <c r="I147" s="148"/>
      <c r="J147" s="148"/>
      <c r="K147" s="149"/>
      <c r="L147" s="149"/>
      <c r="M147" s="146"/>
      <c r="N147" s="146"/>
      <c r="O147" s="147"/>
      <c r="P147" s="147"/>
      <c r="Q147" s="146"/>
      <c r="R147" s="146"/>
      <c r="S147" s="146"/>
      <c r="T147" s="150"/>
      <c r="U147" s="150"/>
      <c r="V147" s="150" t="s">
        <v>0</v>
      </c>
      <c r="W147" s="151"/>
      <c r="X147" s="147"/>
    </row>
    <row r="148" spans="1:28">
      <c r="D148" s="145" t="s">
        <v>338</v>
      </c>
      <c r="E148" s="146"/>
      <c r="F148" s="147"/>
      <c r="G148" s="148"/>
      <c r="H148" s="148"/>
      <c r="I148" s="148"/>
      <c r="J148" s="148"/>
      <c r="K148" s="149"/>
      <c r="L148" s="149"/>
      <c r="M148" s="146"/>
      <c r="N148" s="146"/>
      <c r="O148" s="147"/>
      <c r="P148" s="147"/>
      <c r="Q148" s="146"/>
      <c r="R148" s="146"/>
      <c r="S148" s="146"/>
      <c r="T148" s="150"/>
      <c r="U148" s="150"/>
      <c r="V148" s="150" t="s">
        <v>0</v>
      </c>
      <c r="W148" s="151"/>
      <c r="X148" s="147"/>
    </row>
    <row r="149" spans="1:28">
      <c r="D149" s="145" t="s">
        <v>339</v>
      </c>
      <c r="E149" s="146"/>
      <c r="F149" s="147"/>
      <c r="G149" s="148"/>
      <c r="H149" s="148"/>
      <c r="I149" s="148"/>
      <c r="J149" s="148"/>
      <c r="K149" s="149"/>
      <c r="L149" s="149"/>
      <c r="M149" s="146"/>
      <c r="N149" s="146"/>
      <c r="O149" s="147"/>
      <c r="P149" s="147"/>
      <c r="Q149" s="146"/>
      <c r="R149" s="146"/>
      <c r="S149" s="146"/>
      <c r="T149" s="150"/>
      <c r="U149" s="150"/>
      <c r="V149" s="150" t="s">
        <v>0</v>
      </c>
      <c r="W149" s="151"/>
      <c r="X149" s="147"/>
    </row>
    <row r="150" spans="1:28">
      <c r="A150" s="106">
        <v>52</v>
      </c>
      <c r="B150" s="107" t="s">
        <v>178</v>
      </c>
      <c r="C150" s="108" t="s">
        <v>340</v>
      </c>
      <c r="D150" s="134" t="s">
        <v>341</v>
      </c>
      <c r="E150" s="110">
        <v>15.85</v>
      </c>
      <c r="F150" s="109" t="s">
        <v>269</v>
      </c>
      <c r="G150" s="111">
        <v>0</v>
      </c>
      <c r="H150" s="111">
        <f>ROUND(E150*G150, 2)</f>
        <v>0</v>
      </c>
      <c r="J150" s="111">
        <f>ROUND(E150*G150, 2)</f>
        <v>0</v>
      </c>
      <c r="O150" s="109">
        <v>20</v>
      </c>
      <c r="P150" s="109" t="s">
        <v>140</v>
      </c>
      <c r="V150" s="113" t="s">
        <v>50</v>
      </c>
      <c r="W150" s="114">
        <v>1.49</v>
      </c>
      <c r="Z150" s="109" t="s">
        <v>190</v>
      </c>
      <c r="AB150" s="109" t="s">
        <v>28</v>
      </c>
    </row>
    <row r="151" spans="1:28">
      <c r="D151" s="145" t="s">
        <v>342</v>
      </c>
      <c r="E151" s="146"/>
      <c r="F151" s="147"/>
      <c r="G151" s="148"/>
      <c r="H151" s="148"/>
      <c r="I151" s="148"/>
      <c r="J151" s="148"/>
      <c r="K151" s="149"/>
      <c r="L151" s="149"/>
      <c r="M151" s="146"/>
      <c r="N151" s="146"/>
      <c r="O151" s="147"/>
      <c r="P151" s="147"/>
      <c r="Q151" s="146"/>
      <c r="R151" s="146"/>
      <c r="S151" s="146"/>
      <c r="T151" s="150"/>
      <c r="U151" s="150"/>
      <c r="V151" s="150" t="s">
        <v>0</v>
      </c>
      <c r="W151" s="151"/>
      <c r="X151" s="147"/>
    </row>
    <row r="152" spans="1:28">
      <c r="D152" s="145" t="s">
        <v>270</v>
      </c>
      <c r="E152" s="146"/>
      <c r="F152" s="147"/>
      <c r="G152" s="148"/>
      <c r="H152" s="148"/>
      <c r="I152" s="148"/>
      <c r="J152" s="148"/>
      <c r="K152" s="149"/>
      <c r="L152" s="149"/>
      <c r="M152" s="146"/>
      <c r="N152" s="146"/>
      <c r="O152" s="147"/>
      <c r="P152" s="147"/>
      <c r="Q152" s="146"/>
      <c r="R152" s="146"/>
      <c r="S152" s="146"/>
      <c r="T152" s="150"/>
      <c r="U152" s="150"/>
      <c r="V152" s="150" t="s">
        <v>0</v>
      </c>
      <c r="W152" s="151"/>
      <c r="X152" s="147"/>
    </row>
    <row r="153" spans="1:28">
      <c r="D153" s="145" t="s">
        <v>271</v>
      </c>
      <c r="E153" s="146"/>
      <c r="F153" s="147"/>
      <c r="G153" s="148"/>
      <c r="H153" s="148"/>
      <c r="I153" s="148"/>
      <c r="J153" s="148"/>
      <c r="K153" s="149"/>
      <c r="L153" s="149"/>
      <c r="M153" s="146"/>
      <c r="N153" s="146"/>
      <c r="O153" s="147"/>
      <c r="P153" s="147"/>
      <c r="Q153" s="146"/>
      <c r="R153" s="146"/>
      <c r="S153" s="146"/>
      <c r="T153" s="150"/>
      <c r="U153" s="150"/>
      <c r="V153" s="150" t="s">
        <v>0</v>
      </c>
      <c r="W153" s="151"/>
      <c r="X153" s="147"/>
    </row>
    <row r="154" spans="1:28" ht="25.5">
      <c r="A154" s="106">
        <v>53</v>
      </c>
      <c r="B154" s="107" t="s">
        <v>343</v>
      </c>
      <c r="C154" s="108" t="s">
        <v>344</v>
      </c>
      <c r="D154" s="134" t="s">
        <v>345</v>
      </c>
      <c r="E154" s="110">
        <v>13.925000000000001</v>
      </c>
      <c r="F154" s="109" t="s">
        <v>197</v>
      </c>
      <c r="G154" s="111">
        <v>0</v>
      </c>
      <c r="H154" s="111">
        <f>ROUND(E154*G154, 2)</f>
        <v>0</v>
      </c>
      <c r="J154" s="111">
        <f>ROUND(E154*G154, 2)</f>
        <v>0</v>
      </c>
      <c r="O154" s="109">
        <v>20</v>
      </c>
      <c r="P154" s="109" t="s">
        <v>140</v>
      </c>
      <c r="V154" s="113" t="s">
        <v>50</v>
      </c>
      <c r="Z154" s="109" t="s">
        <v>346</v>
      </c>
      <c r="AB154" s="109" t="s">
        <v>28</v>
      </c>
    </row>
    <row r="155" spans="1:28">
      <c r="D155" s="145" t="s">
        <v>347</v>
      </c>
      <c r="E155" s="146"/>
      <c r="F155" s="147"/>
      <c r="G155" s="148"/>
      <c r="H155" s="148"/>
      <c r="I155" s="148"/>
      <c r="J155" s="148"/>
      <c r="K155" s="149"/>
      <c r="L155" s="149"/>
      <c r="M155" s="146"/>
      <c r="N155" s="146"/>
      <c r="O155" s="147"/>
      <c r="P155" s="147"/>
      <c r="Q155" s="146"/>
      <c r="R155" s="146"/>
      <c r="S155" s="146"/>
      <c r="T155" s="150"/>
      <c r="U155" s="150"/>
      <c r="V155" s="150" t="s">
        <v>0</v>
      </c>
      <c r="W155" s="151"/>
      <c r="X155" s="147"/>
    </row>
    <row r="156" spans="1:28">
      <c r="A156" s="106">
        <v>54</v>
      </c>
      <c r="B156" s="107" t="s">
        <v>178</v>
      </c>
      <c r="C156" s="108" t="s">
        <v>348</v>
      </c>
      <c r="D156" s="134" t="s">
        <v>349</v>
      </c>
      <c r="E156" s="110">
        <v>0</v>
      </c>
      <c r="F156" s="109" t="s">
        <v>95</v>
      </c>
      <c r="G156" s="111">
        <v>0</v>
      </c>
      <c r="H156" s="111">
        <f>ROUND(E156*G156, 2)</f>
        <v>0</v>
      </c>
      <c r="J156" s="111">
        <f>ROUND(E156*G156, 2)</f>
        <v>0</v>
      </c>
      <c r="O156" s="109">
        <v>20</v>
      </c>
      <c r="P156" s="109" t="s">
        <v>140</v>
      </c>
      <c r="V156" s="113" t="s">
        <v>50</v>
      </c>
      <c r="Z156" s="109" t="s">
        <v>350</v>
      </c>
      <c r="AB156" s="109" t="s">
        <v>28</v>
      </c>
    </row>
    <row r="157" spans="1:28">
      <c r="D157" s="152" t="s">
        <v>351</v>
      </c>
      <c r="E157" s="153">
        <f>J157</f>
        <v>0</v>
      </c>
      <c r="H157" s="153">
        <f>SUM(H129:H156)</f>
        <v>0</v>
      </c>
      <c r="I157" s="153">
        <f>SUM(I129:I156)</f>
        <v>0</v>
      </c>
      <c r="J157" s="153">
        <f>SUM(J129:J156)</f>
        <v>0</v>
      </c>
      <c r="L157" s="154">
        <f>SUM(L129:L156)</f>
        <v>5.5253730000000001</v>
      </c>
      <c r="N157" s="155">
        <f>SUM(N129:N156)</f>
        <v>0</v>
      </c>
      <c r="W157" s="114">
        <f>SUM(W129:W156)</f>
        <v>45.628</v>
      </c>
    </row>
    <row r="159" spans="1:28">
      <c r="D159" s="152" t="s">
        <v>352</v>
      </c>
      <c r="E159" s="155">
        <f>J159</f>
        <v>0</v>
      </c>
      <c r="H159" s="153">
        <f>+H29+H56+H75+H87+H95+H127+H157</f>
        <v>0</v>
      </c>
      <c r="I159" s="153">
        <f>+I29+I56+I75+I87+I95+I127+I157</f>
        <v>0</v>
      </c>
      <c r="J159" s="153">
        <f>+J29+J56+J75+J87+J95+J127+J157</f>
        <v>0</v>
      </c>
      <c r="L159" s="154">
        <f>+L29+L56+L75+L87+L95+L127+L157</f>
        <v>89.430033229999992</v>
      </c>
      <c r="N159" s="155">
        <f>+N29+N56+N75+N87+N95+N127+N157</f>
        <v>0</v>
      </c>
      <c r="W159" s="114">
        <f>+W29+W56+W75+W87+W95+W127+W157</f>
        <v>287.505</v>
      </c>
    </row>
    <row r="161" spans="1:28">
      <c r="B161" s="144" t="s">
        <v>353</v>
      </c>
    </row>
    <row r="162" spans="1:28">
      <c r="B162" s="108" t="s">
        <v>354</v>
      </c>
    </row>
    <row r="163" spans="1:28" ht="25.5">
      <c r="A163" s="106">
        <v>55</v>
      </c>
      <c r="B163" s="107" t="s">
        <v>355</v>
      </c>
      <c r="C163" s="108" t="s">
        <v>356</v>
      </c>
      <c r="D163" s="134" t="s">
        <v>357</v>
      </c>
      <c r="E163" s="110">
        <v>4.5</v>
      </c>
      <c r="F163" s="109" t="s">
        <v>163</v>
      </c>
      <c r="G163" s="111">
        <v>0</v>
      </c>
      <c r="H163" s="111">
        <f>ROUND(E163*G163, 2)</f>
        <v>0</v>
      </c>
      <c r="J163" s="111">
        <f>ROUND(E163*G163, 2)</f>
        <v>0</v>
      </c>
      <c r="O163" s="109">
        <v>20</v>
      </c>
      <c r="P163" s="109" t="s">
        <v>140</v>
      </c>
      <c r="V163" s="113" t="s">
        <v>358</v>
      </c>
      <c r="W163" s="114">
        <v>7.6999999999999999E-2</v>
      </c>
      <c r="Z163" s="109" t="s">
        <v>359</v>
      </c>
      <c r="AB163" s="109" t="s">
        <v>28</v>
      </c>
    </row>
    <row r="164" spans="1:28">
      <c r="D164" s="145" t="s">
        <v>360</v>
      </c>
      <c r="E164" s="146"/>
      <c r="F164" s="147"/>
      <c r="G164" s="148"/>
      <c r="H164" s="148"/>
      <c r="I164" s="148"/>
      <c r="J164" s="148"/>
      <c r="K164" s="149"/>
      <c r="L164" s="149"/>
      <c r="M164" s="146"/>
      <c r="N164" s="146"/>
      <c r="O164" s="147"/>
      <c r="P164" s="147"/>
      <c r="Q164" s="146"/>
      <c r="R164" s="146"/>
      <c r="S164" s="146"/>
      <c r="T164" s="150"/>
      <c r="U164" s="150"/>
      <c r="V164" s="150" t="s">
        <v>0</v>
      </c>
      <c r="W164" s="151"/>
      <c r="X164" s="147"/>
    </row>
    <row r="165" spans="1:28">
      <c r="D165" s="145" t="s">
        <v>361</v>
      </c>
      <c r="E165" s="146"/>
      <c r="F165" s="147"/>
      <c r="G165" s="148"/>
      <c r="H165" s="148"/>
      <c r="I165" s="148"/>
      <c r="J165" s="148"/>
      <c r="K165" s="149"/>
      <c r="L165" s="149"/>
      <c r="M165" s="146"/>
      <c r="N165" s="146"/>
      <c r="O165" s="147"/>
      <c r="P165" s="147"/>
      <c r="Q165" s="146"/>
      <c r="R165" s="146"/>
      <c r="S165" s="146"/>
      <c r="T165" s="150"/>
      <c r="U165" s="150"/>
      <c r="V165" s="150" t="s">
        <v>0</v>
      </c>
      <c r="W165" s="151"/>
      <c r="X165" s="147"/>
    </row>
    <row r="166" spans="1:28">
      <c r="A166" s="106">
        <v>56</v>
      </c>
      <c r="B166" s="107" t="s">
        <v>256</v>
      </c>
      <c r="C166" s="108" t="s">
        <v>362</v>
      </c>
      <c r="D166" s="134" t="s">
        <v>363</v>
      </c>
      <c r="E166" s="110">
        <v>1E-3</v>
      </c>
      <c r="F166" s="109" t="s">
        <v>197</v>
      </c>
      <c r="G166" s="111">
        <v>0</v>
      </c>
      <c r="I166" s="111">
        <f>ROUND(E166*G166, 2)</f>
        <v>0</v>
      </c>
      <c r="J166" s="111">
        <f>ROUND(E166*G166, 2)</f>
        <v>0</v>
      </c>
      <c r="K166" s="112">
        <v>1</v>
      </c>
      <c r="L166" s="112">
        <f>E166*K166</f>
        <v>1E-3</v>
      </c>
      <c r="O166" s="109">
        <v>20</v>
      </c>
      <c r="P166" s="109" t="s">
        <v>140</v>
      </c>
      <c r="V166" s="113" t="s">
        <v>43</v>
      </c>
      <c r="Z166" s="109" t="s">
        <v>364</v>
      </c>
      <c r="AA166" s="109" t="s">
        <v>140</v>
      </c>
      <c r="AB166" s="109">
        <v>2</v>
      </c>
    </row>
    <row r="167" spans="1:28">
      <c r="A167" s="106">
        <v>57</v>
      </c>
      <c r="B167" s="107" t="s">
        <v>355</v>
      </c>
      <c r="C167" s="108" t="s">
        <v>365</v>
      </c>
      <c r="D167" s="134" t="s">
        <v>366</v>
      </c>
      <c r="E167" s="110">
        <v>4.5</v>
      </c>
      <c r="F167" s="109" t="s">
        <v>163</v>
      </c>
      <c r="G167" s="111">
        <v>0</v>
      </c>
      <c r="H167" s="111">
        <f>ROUND(E167*G167, 2)</f>
        <v>0</v>
      </c>
      <c r="J167" s="111">
        <f>ROUND(E167*G167, 2)</f>
        <v>0</v>
      </c>
      <c r="K167" s="112">
        <v>4.0000000000000002E-4</v>
      </c>
      <c r="L167" s="112">
        <f>E167*K167</f>
        <v>1.8000000000000002E-3</v>
      </c>
      <c r="O167" s="109">
        <v>20</v>
      </c>
      <c r="P167" s="109" t="s">
        <v>140</v>
      </c>
      <c r="V167" s="113" t="s">
        <v>358</v>
      </c>
      <c r="W167" s="114">
        <v>0.63</v>
      </c>
      <c r="Z167" s="109" t="s">
        <v>359</v>
      </c>
      <c r="AB167" s="109" t="s">
        <v>28</v>
      </c>
    </row>
    <row r="168" spans="1:28">
      <c r="A168" s="106">
        <v>58</v>
      </c>
      <c r="B168" s="107" t="s">
        <v>256</v>
      </c>
      <c r="C168" s="108" t="s">
        <v>367</v>
      </c>
      <c r="D168" s="134" t="s">
        <v>368</v>
      </c>
      <c r="E168" s="110">
        <v>5.1749999999999998</v>
      </c>
      <c r="F168" s="109" t="s">
        <v>163</v>
      </c>
      <c r="G168" s="111">
        <v>0</v>
      </c>
      <c r="I168" s="111">
        <f>ROUND(E168*G168, 2)</f>
        <v>0</v>
      </c>
      <c r="J168" s="111">
        <f>ROUND(E168*G168, 2)</f>
        <v>0</v>
      </c>
      <c r="K168" s="112">
        <v>3.8800000000000002E-3</v>
      </c>
      <c r="L168" s="112">
        <f>E168*K168</f>
        <v>2.0079E-2</v>
      </c>
      <c r="O168" s="109">
        <v>20</v>
      </c>
      <c r="P168" s="109" t="s">
        <v>140</v>
      </c>
      <c r="V168" s="113" t="s">
        <v>43</v>
      </c>
      <c r="Z168" s="109" t="s">
        <v>369</v>
      </c>
      <c r="AA168" s="109" t="s">
        <v>140</v>
      </c>
      <c r="AB168" s="109">
        <v>2</v>
      </c>
    </row>
    <row r="169" spans="1:28" ht="25.5">
      <c r="A169" s="106">
        <v>59</v>
      </c>
      <c r="B169" s="107" t="s">
        <v>355</v>
      </c>
      <c r="C169" s="108" t="s">
        <v>370</v>
      </c>
      <c r="D169" s="134" t="s">
        <v>371</v>
      </c>
      <c r="E169" s="110">
        <v>0</v>
      </c>
      <c r="F169" s="109" t="s">
        <v>95</v>
      </c>
      <c r="G169" s="111">
        <v>0</v>
      </c>
      <c r="H169" s="111">
        <f>ROUND(E169*G169, 2)</f>
        <v>0</v>
      </c>
      <c r="J169" s="111">
        <f>ROUND(E169*G169, 2)</f>
        <v>0</v>
      </c>
      <c r="O169" s="109">
        <v>20</v>
      </c>
      <c r="P169" s="109" t="s">
        <v>140</v>
      </c>
      <c r="V169" s="113" t="s">
        <v>358</v>
      </c>
      <c r="Z169" s="109" t="s">
        <v>359</v>
      </c>
      <c r="AB169" s="109" t="s">
        <v>28</v>
      </c>
    </row>
    <row r="170" spans="1:28">
      <c r="D170" s="152" t="s">
        <v>372</v>
      </c>
      <c r="E170" s="153">
        <f>J170</f>
        <v>0</v>
      </c>
      <c r="H170" s="153">
        <f>SUM(H161:H169)</f>
        <v>0</v>
      </c>
      <c r="I170" s="153">
        <f>SUM(I161:I169)</f>
        <v>0</v>
      </c>
      <c r="J170" s="153">
        <f>SUM(J161:J169)</f>
        <v>0</v>
      </c>
      <c r="L170" s="154">
        <f>SUM(L161:L169)</f>
        <v>2.2879E-2</v>
      </c>
      <c r="N170" s="155">
        <f>SUM(N161:N169)</f>
        <v>0</v>
      </c>
      <c r="W170" s="114">
        <f>SUM(W161:W169)</f>
        <v>0.70699999999999996</v>
      </c>
    </row>
    <row r="172" spans="1:28">
      <c r="B172" s="108" t="s">
        <v>373</v>
      </c>
    </row>
    <row r="173" spans="1:28" ht="25.5">
      <c r="A173" s="106">
        <v>60</v>
      </c>
      <c r="B173" s="107" t="s">
        <v>374</v>
      </c>
      <c r="C173" s="108" t="s">
        <v>375</v>
      </c>
      <c r="D173" s="134" t="s">
        <v>376</v>
      </c>
      <c r="E173" s="110">
        <v>77</v>
      </c>
      <c r="F173" s="109" t="s">
        <v>163</v>
      </c>
      <c r="G173" s="111">
        <v>0</v>
      </c>
      <c r="H173" s="111">
        <f>ROUND(E173*G173, 2)</f>
        <v>0</v>
      </c>
      <c r="J173" s="111">
        <f>ROUND(E173*G173, 2)</f>
        <v>0</v>
      </c>
      <c r="O173" s="109">
        <v>20</v>
      </c>
      <c r="P173" s="109" t="s">
        <v>140</v>
      </c>
      <c r="V173" s="113" t="s">
        <v>358</v>
      </c>
      <c r="W173" s="114">
        <v>9.24</v>
      </c>
      <c r="Z173" s="109" t="s">
        <v>359</v>
      </c>
      <c r="AB173" s="109" t="s">
        <v>28</v>
      </c>
    </row>
    <row r="174" spans="1:28" ht="25.5">
      <c r="A174" s="106">
        <v>61</v>
      </c>
      <c r="B174" s="107" t="s">
        <v>256</v>
      </c>
      <c r="C174" s="108" t="s">
        <v>377</v>
      </c>
      <c r="D174" s="134" t="s">
        <v>378</v>
      </c>
      <c r="E174" s="110">
        <v>3</v>
      </c>
      <c r="F174" s="109" t="s">
        <v>313</v>
      </c>
      <c r="G174" s="111">
        <v>0</v>
      </c>
      <c r="I174" s="111">
        <f>ROUND(E174*G174, 2)</f>
        <v>0</v>
      </c>
      <c r="J174" s="111">
        <f>ROUND(E174*G174, 2)</f>
        <v>0</v>
      </c>
      <c r="O174" s="109">
        <v>20</v>
      </c>
      <c r="P174" s="109" t="s">
        <v>140</v>
      </c>
      <c r="V174" s="113" t="s">
        <v>43</v>
      </c>
      <c r="Z174" s="109" t="s">
        <v>379</v>
      </c>
      <c r="AA174" s="109">
        <v>312108</v>
      </c>
      <c r="AB174" s="109">
        <v>2</v>
      </c>
    </row>
    <row r="175" spans="1:28">
      <c r="A175" s="106">
        <v>62</v>
      </c>
      <c r="B175" s="107" t="s">
        <v>256</v>
      </c>
      <c r="C175" s="108" t="s">
        <v>380</v>
      </c>
      <c r="D175" s="134" t="s">
        <v>381</v>
      </c>
      <c r="E175" s="110">
        <v>88.55</v>
      </c>
      <c r="F175" s="109" t="s">
        <v>163</v>
      </c>
      <c r="G175" s="111">
        <v>0</v>
      </c>
      <c r="I175" s="111">
        <f>ROUND(E175*G175, 2)</f>
        <v>0</v>
      </c>
      <c r="J175" s="111">
        <f>ROUND(E175*G175, 2)</f>
        <v>0</v>
      </c>
      <c r="O175" s="109">
        <v>20</v>
      </c>
      <c r="P175" s="109" t="s">
        <v>140</v>
      </c>
      <c r="V175" s="113" t="s">
        <v>43</v>
      </c>
      <c r="Z175" s="109" t="s">
        <v>382</v>
      </c>
      <c r="AA175" s="109">
        <v>312107</v>
      </c>
      <c r="AB175" s="109">
        <v>8</v>
      </c>
    </row>
    <row r="176" spans="1:28">
      <c r="D176" s="145" t="s">
        <v>383</v>
      </c>
      <c r="E176" s="146"/>
      <c r="F176" s="147"/>
      <c r="G176" s="148"/>
      <c r="H176" s="148"/>
      <c r="I176" s="148"/>
      <c r="J176" s="148"/>
      <c r="K176" s="149"/>
      <c r="L176" s="149"/>
      <c r="M176" s="146"/>
      <c r="N176" s="146"/>
      <c r="O176" s="147"/>
      <c r="P176" s="147"/>
      <c r="Q176" s="146"/>
      <c r="R176" s="146"/>
      <c r="S176" s="146"/>
      <c r="T176" s="150"/>
      <c r="U176" s="150"/>
      <c r="V176" s="150" t="s">
        <v>0</v>
      </c>
      <c r="W176" s="151"/>
      <c r="X176" s="147"/>
    </row>
    <row r="177" spans="1:28" ht="25.5">
      <c r="A177" s="106">
        <v>63</v>
      </c>
      <c r="B177" s="107" t="s">
        <v>374</v>
      </c>
      <c r="C177" s="108" t="s">
        <v>384</v>
      </c>
      <c r="D177" s="134" t="s">
        <v>385</v>
      </c>
      <c r="E177" s="110">
        <v>0</v>
      </c>
      <c r="F177" s="109" t="s">
        <v>95</v>
      </c>
      <c r="G177" s="111">
        <v>0</v>
      </c>
      <c r="H177" s="111">
        <f>ROUND(E177*G177, 2)</f>
        <v>0</v>
      </c>
      <c r="J177" s="111">
        <f>ROUND(E177*G177, 2)</f>
        <v>0</v>
      </c>
      <c r="O177" s="109">
        <v>20</v>
      </c>
      <c r="P177" s="109" t="s">
        <v>140</v>
      </c>
      <c r="V177" s="113" t="s">
        <v>358</v>
      </c>
      <c r="Z177" s="109" t="s">
        <v>359</v>
      </c>
      <c r="AB177" s="109" t="s">
        <v>28</v>
      </c>
    </row>
    <row r="178" spans="1:28">
      <c r="D178" s="152" t="s">
        <v>386</v>
      </c>
      <c r="E178" s="153">
        <f>J178</f>
        <v>0</v>
      </c>
      <c r="H178" s="153">
        <f>SUM(H172:H177)</f>
        <v>0</v>
      </c>
      <c r="I178" s="153">
        <f>SUM(I172:I177)</f>
        <v>0</v>
      </c>
      <c r="J178" s="153">
        <f>SUM(J172:J177)</f>
        <v>0</v>
      </c>
      <c r="L178" s="154">
        <f>SUM(L172:L177)</f>
        <v>0</v>
      </c>
      <c r="N178" s="155">
        <f>SUM(N172:N177)</f>
        <v>0</v>
      </c>
      <c r="W178" s="114">
        <f>SUM(W172:W177)</f>
        <v>9.24</v>
      </c>
    </row>
    <row r="180" spans="1:28">
      <c r="B180" s="108" t="s">
        <v>387</v>
      </c>
    </row>
    <row r="181" spans="1:28" ht="25.5">
      <c r="A181" s="106">
        <v>64</v>
      </c>
      <c r="B181" s="107" t="s">
        <v>388</v>
      </c>
      <c r="C181" s="108" t="s">
        <v>389</v>
      </c>
      <c r="D181" s="134" t="s">
        <v>390</v>
      </c>
      <c r="E181" s="110">
        <v>2</v>
      </c>
      <c r="F181" s="109" t="s">
        <v>391</v>
      </c>
      <c r="G181" s="111">
        <v>0</v>
      </c>
      <c r="H181" s="111">
        <f>ROUND(E181*G181, 2)</f>
        <v>0</v>
      </c>
      <c r="J181" s="111">
        <f>ROUND(E181*G181, 2)</f>
        <v>0</v>
      </c>
      <c r="K181" s="112">
        <v>5.0000000000000002E-5</v>
      </c>
      <c r="L181" s="112">
        <f>E181*K181</f>
        <v>1E-4</v>
      </c>
      <c r="O181" s="109">
        <v>20</v>
      </c>
      <c r="P181" s="109" t="s">
        <v>140</v>
      </c>
      <c r="V181" s="113" t="s">
        <v>358</v>
      </c>
      <c r="W181" s="114">
        <v>2.0720000000000001</v>
      </c>
      <c r="Z181" s="109" t="s">
        <v>392</v>
      </c>
      <c r="AB181" s="109">
        <v>7</v>
      </c>
    </row>
    <row r="182" spans="1:28">
      <c r="A182" s="106">
        <v>65</v>
      </c>
      <c r="B182" s="107" t="s">
        <v>256</v>
      </c>
      <c r="C182" s="108" t="s">
        <v>393</v>
      </c>
      <c r="D182" s="134" t="s">
        <v>394</v>
      </c>
      <c r="E182" s="110">
        <v>2</v>
      </c>
      <c r="F182" s="109" t="s">
        <v>313</v>
      </c>
      <c r="G182" s="111">
        <v>0</v>
      </c>
      <c r="I182" s="111">
        <f>ROUND(E182*G182, 2)</f>
        <v>0</v>
      </c>
      <c r="J182" s="111">
        <f>ROUND(E182*G182, 2)</f>
        <v>0</v>
      </c>
      <c r="K182" s="112">
        <v>1.4E-3</v>
      </c>
      <c r="L182" s="112">
        <f>E182*K182</f>
        <v>2.8E-3</v>
      </c>
      <c r="O182" s="109">
        <v>20</v>
      </c>
      <c r="P182" s="109" t="s">
        <v>140</v>
      </c>
      <c r="V182" s="113" t="s">
        <v>43</v>
      </c>
      <c r="Z182" s="109" t="s">
        <v>395</v>
      </c>
      <c r="AA182" s="109" t="s">
        <v>140</v>
      </c>
      <c r="AB182" s="109">
        <v>8</v>
      </c>
    </row>
    <row r="183" spans="1:28">
      <c r="D183" s="152" t="s">
        <v>396</v>
      </c>
      <c r="E183" s="153">
        <f>J183</f>
        <v>0</v>
      </c>
      <c r="H183" s="153">
        <f>SUM(H180:H182)</f>
        <v>0</v>
      </c>
      <c r="I183" s="153">
        <f>SUM(I180:I182)</f>
        <v>0</v>
      </c>
      <c r="J183" s="153">
        <f>SUM(J180:J182)</f>
        <v>0</v>
      </c>
      <c r="L183" s="154">
        <f>SUM(L180:L182)</f>
        <v>2.8999999999999998E-3</v>
      </c>
      <c r="N183" s="155">
        <f>SUM(N180:N182)</f>
        <v>0</v>
      </c>
      <c r="W183" s="114">
        <f>SUM(W180:W182)</f>
        <v>2.0720000000000001</v>
      </c>
    </row>
    <row r="185" spans="1:28">
      <c r="B185" s="108" t="s">
        <v>397</v>
      </c>
    </row>
    <row r="186" spans="1:28">
      <c r="A186" s="106">
        <v>66</v>
      </c>
      <c r="B186" s="107" t="s">
        <v>398</v>
      </c>
      <c r="C186" s="108" t="s">
        <v>399</v>
      </c>
      <c r="D186" s="134" t="s">
        <v>400</v>
      </c>
      <c r="E186" s="110">
        <v>13</v>
      </c>
      <c r="F186" s="109" t="s">
        <v>313</v>
      </c>
      <c r="G186" s="111">
        <v>0</v>
      </c>
      <c r="H186" s="111">
        <f>ROUND(E186*G186, 2)</f>
        <v>0</v>
      </c>
      <c r="J186" s="111">
        <f>ROUND(E186*G186, 2)</f>
        <v>0</v>
      </c>
      <c r="K186" s="112">
        <v>2.1000000000000001E-4</v>
      </c>
      <c r="L186" s="112">
        <f>E186*K186</f>
        <v>2.7300000000000002E-3</v>
      </c>
      <c r="O186" s="109">
        <v>20</v>
      </c>
      <c r="P186" s="109" t="s">
        <v>140</v>
      </c>
      <c r="V186" s="113" t="s">
        <v>358</v>
      </c>
      <c r="W186" s="114">
        <v>5.1740000000000004</v>
      </c>
      <c r="Z186" s="109" t="s">
        <v>401</v>
      </c>
      <c r="AB186" s="109" t="s">
        <v>28</v>
      </c>
    </row>
    <row r="187" spans="1:28">
      <c r="D187" s="145" t="s">
        <v>402</v>
      </c>
      <c r="E187" s="146"/>
      <c r="F187" s="147"/>
      <c r="G187" s="148"/>
      <c r="H187" s="148"/>
      <c r="I187" s="148"/>
      <c r="J187" s="148"/>
      <c r="K187" s="149"/>
      <c r="L187" s="149"/>
      <c r="M187" s="146"/>
      <c r="N187" s="146"/>
      <c r="O187" s="147"/>
      <c r="P187" s="147"/>
      <c r="Q187" s="146"/>
      <c r="R187" s="146"/>
      <c r="S187" s="146"/>
      <c r="T187" s="150"/>
      <c r="U187" s="150"/>
      <c r="V187" s="150" t="s">
        <v>0</v>
      </c>
      <c r="W187" s="151"/>
      <c r="X187" s="147"/>
    </row>
    <row r="188" spans="1:28">
      <c r="D188" s="145" t="s">
        <v>403</v>
      </c>
      <c r="E188" s="146"/>
      <c r="F188" s="147"/>
      <c r="G188" s="148"/>
      <c r="H188" s="148"/>
      <c r="I188" s="148"/>
      <c r="J188" s="148"/>
      <c r="K188" s="149"/>
      <c r="L188" s="149"/>
      <c r="M188" s="146"/>
      <c r="N188" s="146"/>
      <c r="O188" s="147"/>
      <c r="P188" s="147"/>
      <c r="Q188" s="146"/>
      <c r="R188" s="146"/>
      <c r="S188" s="146"/>
      <c r="T188" s="150"/>
      <c r="U188" s="150"/>
      <c r="V188" s="150" t="s">
        <v>0</v>
      </c>
      <c r="W188" s="151"/>
      <c r="X188" s="147"/>
    </row>
    <row r="189" spans="1:28">
      <c r="D189" s="145" t="s">
        <v>404</v>
      </c>
      <c r="E189" s="146"/>
      <c r="F189" s="147"/>
      <c r="G189" s="148"/>
      <c r="H189" s="148"/>
      <c r="I189" s="148"/>
      <c r="J189" s="148"/>
      <c r="K189" s="149"/>
      <c r="L189" s="149"/>
      <c r="M189" s="146"/>
      <c r="N189" s="146"/>
      <c r="O189" s="147"/>
      <c r="P189" s="147"/>
      <c r="Q189" s="146"/>
      <c r="R189" s="146"/>
      <c r="S189" s="146"/>
      <c r="T189" s="150"/>
      <c r="U189" s="150"/>
      <c r="V189" s="150" t="s">
        <v>0</v>
      </c>
      <c r="W189" s="151"/>
      <c r="X189" s="147"/>
    </row>
    <row r="190" spans="1:28">
      <c r="D190" s="145" t="s">
        <v>405</v>
      </c>
      <c r="E190" s="146"/>
      <c r="F190" s="147"/>
      <c r="G190" s="148"/>
      <c r="H190" s="148"/>
      <c r="I190" s="148"/>
      <c r="J190" s="148"/>
      <c r="K190" s="149"/>
      <c r="L190" s="149"/>
      <c r="M190" s="146"/>
      <c r="N190" s="146"/>
      <c r="O190" s="147"/>
      <c r="P190" s="147"/>
      <c r="Q190" s="146"/>
      <c r="R190" s="146"/>
      <c r="S190" s="146"/>
      <c r="T190" s="150"/>
      <c r="U190" s="150"/>
      <c r="V190" s="150" t="s">
        <v>0</v>
      </c>
      <c r="W190" s="151"/>
      <c r="X190" s="147"/>
    </row>
    <row r="191" spans="1:28">
      <c r="A191" s="106">
        <v>67</v>
      </c>
      <c r="B191" s="107" t="s">
        <v>256</v>
      </c>
      <c r="C191" s="108" t="s">
        <v>406</v>
      </c>
      <c r="D191" s="134" t="s">
        <v>407</v>
      </c>
      <c r="E191" s="110">
        <v>5</v>
      </c>
      <c r="F191" s="109" t="s">
        <v>313</v>
      </c>
      <c r="G191" s="111">
        <v>0</v>
      </c>
      <c r="I191" s="111">
        <f>ROUND(E191*G191, 2)</f>
        <v>0</v>
      </c>
      <c r="J191" s="111">
        <f>ROUND(E191*G191, 2)</f>
        <v>0</v>
      </c>
      <c r="K191" s="112">
        <v>1E-3</v>
      </c>
      <c r="L191" s="112">
        <f>E191*K191</f>
        <v>5.0000000000000001E-3</v>
      </c>
      <c r="O191" s="109">
        <v>20</v>
      </c>
      <c r="P191" s="109" t="s">
        <v>140</v>
      </c>
      <c r="V191" s="113" t="s">
        <v>43</v>
      </c>
      <c r="Z191" s="109" t="s">
        <v>408</v>
      </c>
      <c r="AA191" s="109" t="s">
        <v>140</v>
      </c>
      <c r="AB191" s="109">
        <v>8</v>
      </c>
    </row>
    <row r="192" spans="1:28">
      <c r="A192" s="106">
        <v>68</v>
      </c>
      <c r="B192" s="107" t="s">
        <v>256</v>
      </c>
      <c r="C192" s="108" t="s">
        <v>409</v>
      </c>
      <c r="D192" s="134" t="s">
        <v>410</v>
      </c>
      <c r="E192" s="110">
        <v>8</v>
      </c>
      <c r="F192" s="109" t="s">
        <v>313</v>
      </c>
      <c r="G192" s="111">
        <v>0</v>
      </c>
      <c r="I192" s="111">
        <f>ROUND(E192*G192, 2)</f>
        <v>0</v>
      </c>
      <c r="J192" s="111">
        <f>ROUND(E192*G192, 2)</f>
        <v>0</v>
      </c>
      <c r="K192" s="112">
        <v>1E-3</v>
      </c>
      <c r="L192" s="112">
        <f>E192*K192</f>
        <v>8.0000000000000002E-3</v>
      </c>
      <c r="O192" s="109">
        <v>20</v>
      </c>
      <c r="P192" s="109" t="s">
        <v>140</v>
      </c>
      <c r="V192" s="113" t="s">
        <v>43</v>
      </c>
      <c r="Z192" s="109" t="s">
        <v>408</v>
      </c>
      <c r="AA192" s="109" t="s">
        <v>140</v>
      </c>
      <c r="AB192" s="109">
        <v>8</v>
      </c>
    </row>
    <row r="193" spans="1:28">
      <c r="A193" s="106">
        <v>69</v>
      </c>
      <c r="B193" s="107" t="s">
        <v>398</v>
      </c>
      <c r="C193" s="108" t="s">
        <v>411</v>
      </c>
      <c r="D193" s="134" t="s">
        <v>412</v>
      </c>
      <c r="E193" s="110">
        <v>202.8</v>
      </c>
      <c r="F193" s="109" t="s">
        <v>269</v>
      </c>
      <c r="G193" s="111">
        <v>0</v>
      </c>
      <c r="H193" s="111">
        <f>ROUND(E193*G193, 2)</f>
        <v>0</v>
      </c>
      <c r="J193" s="111">
        <f>ROUND(E193*G193, 2)</f>
        <v>0</v>
      </c>
      <c r="K193" s="112">
        <v>2.5999999999999998E-4</v>
      </c>
      <c r="L193" s="112">
        <f>E193*K193</f>
        <v>5.2727999999999997E-2</v>
      </c>
      <c r="O193" s="109">
        <v>20</v>
      </c>
      <c r="P193" s="109" t="s">
        <v>140</v>
      </c>
      <c r="V193" s="113" t="s">
        <v>358</v>
      </c>
      <c r="W193" s="114">
        <v>69.763000000000005</v>
      </c>
      <c r="Z193" s="109" t="s">
        <v>413</v>
      </c>
      <c r="AB193" s="109" t="s">
        <v>28</v>
      </c>
    </row>
    <row r="194" spans="1:28">
      <c r="D194" s="145" t="s">
        <v>414</v>
      </c>
      <c r="E194" s="146"/>
      <c r="F194" s="147"/>
      <c r="G194" s="148"/>
      <c r="H194" s="148"/>
      <c r="I194" s="148"/>
      <c r="J194" s="148"/>
      <c r="K194" s="149"/>
      <c r="L194" s="149"/>
      <c r="M194" s="146"/>
      <c r="N194" s="146"/>
      <c r="O194" s="147"/>
      <c r="P194" s="147"/>
      <c r="Q194" s="146"/>
      <c r="R194" s="146"/>
      <c r="S194" s="146"/>
      <c r="T194" s="150"/>
      <c r="U194" s="150"/>
      <c r="V194" s="150" t="s">
        <v>0</v>
      </c>
      <c r="W194" s="151"/>
      <c r="X194" s="147"/>
    </row>
    <row r="195" spans="1:28">
      <c r="D195" s="145" t="s">
        <v>415</v>
      </c>
      <c r="E195" s="146"/>
      <c r="F195" s="147"/>
      <c r="G195" s="148"/>
      <c r="H195" s="148"/>
      <c r="I195" s="148"/>
      <c r="J195" s="148"/>
      <c r="K195" s="149"/>
      <c r="L195" s="149"/>
      <c r="M195" s="146"/>
      <c r="N195" s="146"/>
      <c r="O195" s="147"/>
      <c r="P195" s="147"/>
      <c r="Q195" s="146"/>
      <c r="R195" s="146"/>
      <c r="S195" s="146"/>
      <c r="T195" s="150"/>
      <c r="U195" s="150"/>
      <c r="V195" s="150" t="s">
        <v>0</v>
      </c>
      <c r="W195" s="151"/>
      <c r="X195" s="147"/>
    </row>
    <row r="196" spans="1:28">
      <c r="D196" s="145" t="s">
        <v>416</v>
      </c>
      <c r="E196" s="146"/>
      <c r="F196" s="147"/>
      <c r="G196" s="148"/>
      <c r="H196" s="148"/>
      <c r="I196" s="148"/>
      <c r="J196" s="148"/>
      <c r="K196" s="149"/>
      <c r="L196" s="149"/>
      <c r="M196" s="146"/>
      <c r="N196" s="146"/>
      <c r="O196" s="147"/>
      <c r="P196" s="147"/>
      <c r="Q196" s="146"/>
      <c r="R196" s="146"/>
      <c r="S196" s="146"/>
      <c r="T196" s="150"/>
      <c r="U196" s="150"/>
      <c r="V196" s="150" t="s">
        <v>0</v>
      </c>
      <c r="W196" s="151"/>
      <c r="X196" s="147"/>
    </row>
    <row r="197" spans="1:28" ht="25.5">
      <c r="A197" s="106">
        <v>70</v>
      </c>
      <c r="B197" s="107" t="s">
        <v>398</v>
      </c>
      <c r="C197" s="108" t="s">
        <v>417</v>
      </c>
      <c r="D197" s="134" t="s">
        <v>418</v>
      </c>
      <c r="E197" s="110">
        <v>127.1</v>
      </c>
      <c r="F197" s="109" t="s">
        <v>269</v>
      </c>
      <c r="G197" s="111">
        <v>0</v>
      </c>
      <c r="H197" s="111">
        <f>ROUND(E197*G197, 2)</f>
        <v>0</v>
      </c>
      <c r="J197" s="111">
        <f>ROUND(E197*G197, 2)</f>
        <v>0</v>
      </c>
      <c r="K197" s="112">
        <v>2.5999999999999998E-4</v>
      </c>
      <c r="L197" s="112">
        <f>E197*K197</f>
        <v>3.3045999999999999E-2</v>
      </c>
      <c r="O197" s="109">
        <v>20</v>
      </c>
      <c r="P197" s="109" t="s">
        <v>140</v>
      </c>
      <c r="V197" s="113" t="s">
        <v>358</v>
      </c>
      <c r="W197" s="114">
        <v>62.66</v>
      </c>
      <c r="Z197" s="109" t="s">
        <v>413</v>
      </c>
      <c r="AB197" s="109" t="s">
        <v>28</v>
      </c>
    </row>
    <row r="198" spans="1:28">
      <c r="D198" s="145" t="s">
        <v>419</v>
      </c>
      <c r="E198" s="146"/>
      <c r="F198" s="147"/>
      <c r="G198" s="148"/>
      <c r="H198" s="148"/>
      <c r="I198" s="148"/>
      <c r="J198" s="148"/>
      <c r="K198" s="149"/>
      <c r="L198" s="149"/>
      <c r="M198" s="146"/>
      <c r="N198" s="146"/>
      <c r="O198" s="147"/>
      <c r="P198" s="147"/>
      <c r="Q198" s="146"/>
      <c r="R198" s="146"/>
      <c r="S198" s="146"/>
      <c r="T198" s="150"/>
      <c r="U198" s="150"/>
      <c r="V198" s="150" t="s">
        <v>0</v>
      </c>
      <c r="W198" s="151"/>
      <c r="X198" s="147"/>
    </row>
    <row r="199" spans="1:28">
      <c r="D199" s="145" t="s">
        <v>420</v>
      </c>
      <c r="E199" s="146"/>
      <c r="F199" s="147"/>
      <c r="G199" s="148"/>
      <c r="H199" s="148"/>
      <c r="I199" s="148"/>
      <c r="J199" s="148"/>
      <c r="K199" s="149"/>
      <c r="L199" s="149"/>
      <c r="M199" s="146"/>
      <c r="N199" s="146"/>
      <c r="O199" s="147"/>
      <c r="P199" s="147"/>
      <c r="Q199" s="146"/>
      <c r="R199" s="146"/>
      <c r="S199" s="146"/>
      <c r="T199" s="150"/>
      <c r="U199" s="150"/>
      <c r="V199" s="150" t="s">
        <v>0</v>
      </c>
      <c r="W199" s="151"/>
      <c r="X199" s="147"/>
    </row>
    <row r="200" spans="1:28">
      <c r="D200" s="145" t="s">
        <v>421</v>
      </c>
      <c r="E200" s="146"/>
      <c r="F200" s="147"/>
      <c r="G200" s="148"/>
      <c r="H200" s="148"/>
      <c r="I200" s="148"/>
      <c r="J200" s="148"/>
      <c r="K200" s="149"/>
      <c r="L200" s="149"/>
      <c r="M200" s="146"/>
      <c r="N200" s="146"/>
      <c r="O200" s="147"/>
      <c r="P200" s="147"/>
      <c r="Q200" s="146"/>
      <c r="R200" s="146"/>
      <c r="S200" s="146"/>
      <c r="T200" s="150"/>
      <c r="U200" s="150"/>
      <c r="V200" s="150" t="s">
        <v>0</v>
      </c>
      <c r="W200" s="151"/>
      <c r="X200" s="147"/>
    </row>
    <row r="201" spans="1:28">
      <c r="D201" s="145" t="s">
        <v>422</v>
      </c>
      <c r="E201" s="146"/>
      <c r="F201" s="147"/>
      <c r="G201" s="148"/>
      <c r="H201" s="148"/>
      <c r="I201" s="148"/>
      <c r="J201" s="148"/>
      <c r="K201" s="149"/>
      <c r="L201" s="149"/>
      <c r="M201" s="146"/>
      <c r="N201" s="146"/>
      <c r="O201" s="147"/>
      <c r="P201" s="147"/>
      <c r="Q201" s="146"/>
      <c r="R201" s="146"/>
      <c r="S201" s="146"/>
      <c r="T201" s="150"/>
      <c r="U201" s="150"/>
      <c r="V201" s="150" t="s">
        <v>0</v>
      </c>
      <c r="W201" s="151"/>
      <c r="X201" s="147"/>
    </row>
    <row r="202" spans="1:28">
      <c r="D202" s="145" t="s">
        <v>423</v>
      </c>
      <c r="E202" s="146"/>
      <c r="F202" s="147"/>
      <c r="G202" s="148"/>
      <c r="H202" s="148"/>
      <c r="I202" s="148"/>
      <c r="J202" s="148"/>
      <c r="K202" s="149"/>
      <c r="L202" s="149"/>
      <c r="M202" s="146"/>
      <c r="N202" s="146"/>
      <c r="O202" s="147"/>
      <c r="P202" s="147"/>
      <c r="Q202" s="146"/>
      <c r="R202" s="146"/>
      <c r="S202" s="146"/>
      <c r="T202" s="150"/>
      <c r="U202" s="150"/>
      <c r="V202" s="150" t="s">
        <v>0</v>
      </c>
      <c r="W202" s="151"/>
      <c r="X202" s="147"/>
    </row>
    <row r="203" spans="1:28" ht="25.5">
      <c r="A203" s="106">
        <v>71</v>
      </c>
      <c r="B203" s="107" t="s">
        <v>398</v>
      </c>
      <c r="C203" s="108" t="s">
        <v>424</v>
      </c>
      <c r="D203" s="134" t="s">
        <v>425</v>
      </c>
      <c r="E203" s="110">
        <v>76.599999999999994</v>
      </c>
      <c r="F203" s="109" t="s">
        <v>269</v>
      </c>
      <c r="G203" s="111">
        <v>0</v>
      </c>
      <c r="H203" s="111">
        <f>ROUND(E203*G203, 2)</f>
        <v>0</v>
      </c>
      <c r="J203" s="111">
        <f>ROUND(E203*G203, 2)</f>
        <v>0</v>
      </c>
      <c r="K203" s="112">
        <v>2.5999999999999998E-4</v>
      </c>
      <c r="L203" s="112">
        <f>E203*K203</f>
        <v>1.9915999999999996E-2</v>
      </c>
      <c r="O203" s="109">
        <v>20</v>
      </c>
      <c r="P203" s="109" t="s">
        <v>140</v>
      </c>
      <c r="V203" s="113" t="s">
        <v>358</v>
      </c>
      <c r="W203" s="114">
        <v>51.552</v>
      </c>
      <c r="Z203" s="109" t="s">
        <v>413</v>
      </c>
      <c r="AB203" s="109" t="s">
        <v>28</v>
      </c>
    </row>
    <row r="204" spans="1:28">
      <c r="D204" s="145" t="s">
        <v>426</v>
      </c>
      <c r="E204" s="146"/>
      <c r="F204" s="147"/>
      <c r="G204" s="148"/>
      <c r="H204" s="148"/>
      <c r="I204" s="148"/>
      <c r="J204" s="148"/>
      <c r="K204" s="149"/>
      <c r="L204" s="149"/>
      <c r="M204" s="146"/>
      <c r="N204" s="146"/>
      <c r="O204" s="147"/>
      <c r="P204" s="147"/>
      <c r="Q204" s="146"/>
      <c r="R204" s="146"/>
      <c r="S204" s="146"/>
      <c r="T204" s="150"/>
      <c r="U204" s="150"/>
      <c r="V204" s="150" t="s">
        <v>0</v>
      </c>
      <c r="W204" s="151"/>
      <c r="X204" s="147"/>
    </row>
    <row r="205" spans="1:28">
      <c r="D205" s="145" t="s">
        <v>427</v>
      </c>
      <c r="E205" s="146"/>
      <c r="F205" s="147"/>
      <c r="G205" s="148"/>
      <c r="H205" s="148"/>
      <c r="I205" s="148"/>
      <c r="J205" s="148"/>
      <c r="K205" s="149"/>
      <c r="L205" s="149"/>
      <c r="M205" s="146"/>
      <c r="N205" s="146"/>
      <c r="O205" s="147"/>
      <c r="P205" s="147"/>
      <c r="Q205" s="146"/>
      <c r="R205" s="146"/>
      <c r="S205" s="146"/>
      <c r="T205" s="150"/>
      <c r="U205" s="150"/>
      <c r="V205" s="150" t="s">
        <v>0</v>
      </c>
      <c r="W205" s="151"/>
      <c r="X205" s="147"/>
    </row>
    <row r="206" spans="1:28">
      <c r="D206" s="145" t="s">
        <v>428</v>
      </c>
      <c r="E206" s="146"/>
      <c r="F206" s="147"/>
      <c r="G206" s="148"/>
      <c r="H206" s="148"/>
      <c r="I206" s="148"/>
      <c r="J206" s="148"/>
      <c r="K206" s="149"/>
      <c r="L206" s="149"/>
      <c r="M206" s="146"/>
      <c r="N206" s="146"/>
      <c r="O206" s="147"/>
      <c r="P206" s="147"/>
      <c r="Q206" s="146"/>
      <c r="R206" s="146"/>
      <c r="S206" s="146"/>
      <c r="T206" s="150"/>
      <c r="U206" s="150"/>
      <c r="V206" s="150" t="s">
        <v>0</v>
      </c>
      <c r="W206" s="151"/>
      <c r="X206" s="147"/>
    </row>
    <row r="207" spans="1:28">
      <c r="D207" s="145" t="s">
        <v>429</v>
      </c>
      <c r="E207" s="146"/>
      <c r="F207" s="147"/>
      <c r="G207" s="148"/>
      <c r="H207" s="148"/>
      <c r="I207" s="148"/>
      <c r="J207" s="148"/>
      <c r="K207" s="149"/>
      <c r="L207" s="149"/>
      <c r="M207" s="146"/>
      <c r="N207" s="146"/>
      <c r="O207" s="147"/>
      <c r="P207" s="147"/>
      <c r="Q207" s="146"/>
      <c r="R207" s="146"/>
      <c r="S207" s="146"/>
      <c r="T207" s="150"/>
      <c r="U207" s="150"/>
      <c r="V207" s="150" t="s">
        <v>0</v>
      </c>
      <c r="W207" s="151"/>
      <c r="X207" s="147"/>
    </row>
    <row r="208" spans="1:28">
      <c r="D208" s="145" t="s">
        <v>430</v>
      </c>
      <c r="E208" s="146"/>
      <c r="F208" s="147"/>
      <c r="G208" s="148"/>
      <c r="H208" s="148"/>
      <c r="I208" s="148"/>
      <c r="J208" s="148"/>
      <c r="K208" s="149"/>
      <c r="L208" s="149"/>
      <c r="M208" s="146"/>
      <c r="N208" s="146"/>
      <c r="O208" s="147"/>
      <c r="P208" s="147"/>
      <c r="Q208" s="146"/>
      <c r="R208" s="146"/>
      <c r="S208" s="146"/>
      <c r="T208" s="150"/>
      <c r="U208" s="150"/>
      <c r="V208" s="150" t="s">
        <v>0</v>
      </c>
      <c r="W208" s="151"/>
      <c r="X208" s="147"/>
    </row>
    <row r="209" spans="1:28">
      <c r="D209" s="145" t="s">
        <v>431</v>
      </c>
      <c r="E209" s="146"/>
      <c r="F209" s="147"/>
      <c r="G209" s="148"/>
      <c r="H209" s="148"/>
      <c r="I209" s="148"/>
      <c r="J209" s="148"/>
      <c r="K209" s="149"/>
      <c r="L209" s="149"/>
      <c r="M209" s="146"/>
      <c r="N209" s="146"/>
      <c r="O209" s="147"/>
      <c r="P209" s="147"/>
      <c r="Q209" s="146"/>
      <c r="R209" s="146"/>
      <c r="S209" s="146"/>
      <c r="T209" s="150"/>
      <c r="U209" s="150"/>
      <c r="V209" s="150" t="s">
        <v>0</v>
      </c>
      <c r="W209" s="151"/>
      <c r="X209" s="147"/>
    </row>
    <row r="210" spans="1:28">
      <c r="D210" s="145" t="s">
        <v>432</v>
      </c>
      <c r="E210" s="146"/>
      <c r="F210" s="147"/>
      <c r="G210" s="148"/>
      <c r="H210" s="148"/>
      <c r="I210" s="148"/>
      <c r="J210" s="148"/>
      <c r="K210" s="149"/>
      <c r="L210" s="149"/>
      <c r="M210" s="146"/>
      <c r="N210" s="146"/>
      <c r="O210" s="147"/>
      <c r="P210" s="147"/>
      <c r="Q210" s="146"/>
      <c r="R210" s="146"/>
      <c r="S210" s="146"/>
      <c r="T210" s="150"/>
      <c r="U210" s="150"/>
      <c r="V210" s="150" t="s">
        <v>0</v>
      </c>
      <c r="W210" s="151"/>
      <c r="X210" s="147"/>
    </row>
    <row r="211" spans="1:28">
      <c r="D211" s="145" t="s">
        <v>433</v>
      </c>
      <c r="E211" s="146"/>
      <c r="F211" s="147"/>
      <c r="G211" s="148"/>
      <c r="H211" s="148"/>
      <c r="I211" s="148"/>
      <c r="J211" s="148"/>
      <c r="K211" s="149"/>
      <c r="L211" s="149"/>
      <c r="M211" s="146"/>
      <c r="N211" s="146"/>
      <c r="O211" s="147"/>
      <c r="P211" s="147"/>
      <c r="Q211" s="146"/>
      <c r="R211" s="146"/>
      <c r="S211" s="146"/>
      <c r="T211" s="150"/>
      <c r="U211" s="150"/>
      <c r="V211" s="150" t="s">
        <v>0</v>
      </c>
      <c r="W211" s="151"/>
      <c r="X211" s="147"/>
    </row>
    <row r="212" spans="1:28">
      <c r="D212" s="145" t="s">
        <v>434</v>
      </c>
      <c r="E212" s="146"/>
      <c r="F212" s="147"/>
      <c r="G212" s="148"/>
      <c r="H212" s="148"/>
      <c r="I212" s="148"/>
      <c r="J212" s="148"/>
      <c r="K212" s="149"/>
      <c r="L212" s="149"/>
      <c r="M212" s="146"/>
      <c r="N212" s="146"/>
      <c r="O212" s="147"/>
      <c r="P212" s="147"/>
      <c r="Q212" s="146"/>
      <c r="R212" s="146"/>
      <c r="S212" s="146"/>
      <c r="T212" s="150"/>
      <c r="U212" s="150"/>
      <c r="V212" s="150" t="s">
        <v>0</v>
      </c>
      <c r="W212" s="151"/>
      <c r="X212" s="147"/>
    </row>
    <row r="213" spans="1:28">
      <c r="D213" s="145" t="s">
        <v>435</v>
      </c>
      <c r="E213" s="146"/>
      <c r="F213" s="147"/>
      <c r="G213" s="148"/>
      <c r="H213" s="148"/>
      <c r="I213" s="148"/>
      <c r="J213" s="148"/>
      <c r="K213" s="149"/>
      <c r="L213" s="149"/>
      <c r="M213" s="146"/>
      <c r="N213" s="146"/>
      <c r="O213" s="147"/>
      <c r="P213" s="147"/>
      <c r="Q213" s="146"/>
      <c r="R213" s="146"/>
      <c r="S213" s="146"/>
      <c r="T213" s="150"/>
      <c r="U213" s="150"/>
      <c r="V213" s="150" t="s">
        <v>0</v>
      </c>
      <c r="W213" s="151"/>
      <c r="X213" s="147"/>
    </row>
    <row r="214" spans="1:28">
      <c r="A214" s="106">
        <v>72</v>
      </c>
      <c r="B214" s="107" t="s">
        <v>256</v>
      </c>
      <c r="C214" s="108" t="s">
        <v>436</v>
      </c>
      <c r="D214" s="134" t="s">
        <v>437</v>
      </c>
      <c r="E214" s="110">
        <v>7.6559999999999997</v>
      </c>
      <c r="F214" s="109" t="s">
        <v>139</v>
      </c>
      <c r="G214" s="111">
        <v>0</v>
      </c>
      <c r="I214" s="111">
        <f>ROUND(E214*G214, 2)</f>
        <v>0</v>
      </c>
      <c r="J214" s="111">
        <f>ROUND(E214*G214, 2)</f>
        <v>0</v>
      </c>
      <c r="K214" s="112">
        <v>0.55000000000000004</v>
      </c>
      <c r="L214" s="112">
        <f>E214*K214</f>
        <v>4.2107999999999999</v>
      </c>
      <c r="O214" s="109">
        <v>20</v>
      </c>
      <c r="P214" s="109" t="s">
        <v>140</v>
      </c>
      <c r="V214" s="113" t="s">
        <v>43</v>
      </c>
      <c r="Z214" s="109" t="s">
        <v>438</v>
      </c>
      <c r="AA214" s="109" t="s">
        <v>140</v>
      </c>
      <c r="AB214" s="109">
        <v>2</v>
      </c>
    </row>
    <row r="215" spans="1:28">
      <c r="D215" s="145" t="s">
        <v>439</v>
      </c>
      <c r="E215" s="146"/>
      <c r="F215" s="147"/>
      <c r="G215" s="148"/>
      <c r="H215" s="148"/>
      <c r="I215" s="148"/>
      <c r="J215" s="148"/>
      <c r="K215" s="149"/>
      <c r="L215" s="149"/>
      <c r="M215" s="146"/>
      <c r="N215" s="146"/>
      <c r="O215" s="147"/>
      <c r="P215" s="147"/>
      <c r="Q215" s="146"/>
      <c r="R215" s="146"/>
      <c r="S215" s="146"/>
      <c r="T215" s="150"/>
      <c r="U215" s="150"/>
      <c r="V215" s="150" t="s">
        <v>0</v>
      </c>
      <c r="W215" s="151"/>
      <c r="X215" s="147"/>
    </row>
    <row r="216" spans="1:28">
      <c r="D216" s="145" t="s">
        <v>440</v>
      </c>
      <c r="E216" s="146"/>
      <c r="F216" s="147"/>
      <c r="G216" s="148"/>
      <c r="H216" s="148"/>
      <c r="I216" s="148"/>
      <c r="J216" s="148"/>
      <c r="K216" s="149"/>
      <c r="L216" s="149"/>
      <c r="M216" s="146"/>
      <c r="N216" s="146"/>
      <c r="O216" s="147"/>
      <c r="P216" s="147"/>
      <c r="Q216" s="146"/>
      <c r="R216" s="146"/>
      <c r="S216" s="146"/>
      <c r="T216" s="150"/>
      <c r="U216" s="150"/>
      <c r="V216" s="150" t="s">
        <v>0</v>
      </c>
      <c r="W216" s="151"/>
      <c r="X216" s="147"/>
    </row>
    <row r="217" spans="1:28">
      <c r="D217" s="145" t="s">
        <v>441</v>
      </c>
      <c r="E217" s="146"/>
      <c r="F217" s="147"/>
      <c r="G217" s="148"/>
      <c r="H217" s="148"/>
      <c r="I217" s="148"/>
      <c r="J217" s="148"/>
      <c r="K217" s="149"/>
      <c r="L217" s="149"/>
      <c r="M217" s="146"/>
      <c r="N217" s="146"/>
      <c r="O217" s="147"/>
      <c r="P217" s="147"/>
      <c r="Q217" s="146"/>
      <c r="R217" s="146"/>
      <c r="S217" s="146"/>
      <c r="T217" s="150"/>
      <c r="U217" s="150"/>
      <c r="V217" s="150" t="s">
        <v>0</v>
      </c>
      <c r="W217" s="151"/>
      <c r="X217" s="147"/>
    </row>
    <row r="218" spans="1:28" ht="25.5">
      <c r="A218" s="106">
        <v>73</v>
      </c>
      <c r="B218" s="107" t="s">
        <v>398</v>
      </c>
      <c r="C218" s="108" t="s">
        <v>442</v>
      </c>
      <c r="D218" s="134" t="s">
        <v>443</v>
      </c>
      <c r="E218" s="110">
        <v>77</v>
      </c>
      <c r="F218" s="109" t="s">
        <v>163</v>
      </c>
      <c r="G218" s="111">
        <v>0</v>
      </c>
      <c r="H218" s="111">
        <f>ROUND(E218*G218, 2)</f>
        <v>0</v>
      </c>
      <c r="J218" s="111">
        <f>ROUND(E218*G218, 2)</f>
        <v>0</v>
      </c>
      <c r="O218" s="109">
        <v>20</v>
      </c>
      <c r="P218" s="109" t="s">
        <v>140</v>
      </c>
      <c r="V218" s="113" t="s">
        <v>358</v>
      </c>
      <c r="W218" s="114">
        <v>24.948</v>
      </c>
      <c r="Z218" s="109" t="s">
        <v>413</v>
      </c>
      <c r="AB218" s="109" t="s">
        <v>28</v>
      </c>
    </row>
    <row r="219" spans="1:28" ht="25.5">
      <c r="A219" s="106">
        <v>74</v>
      </c>
      <c r="B219" s="107" t="s">
        <v>256</v>
      </c>
      <c r="C219" s="108" t="s">
        <v>444</v>
      </c>
      <c r="D219" s="134" t="s">
        <v>445</v>
      </c>
      <c r="E219" s="110">
        <v>2.1179999999999999</v>
      </c>
      <c r="F219" s="109" t="s">
        <v>139</v>
      </c>
      <c r="G219" s="111">
        <v>0</v>
      </c>
      <c r="I219" s="111">
        <f>ROUND(E219*G219, 2)</f>
        <v>0</v>
      </c>
      <c r="J219" s="111">
        <f>ROUND(E219*G219, 2)</f>
        <v>0</v>
      </c>
      <c r="K219" s="112">
        <v>0.55000000000000004</v>
      </c>
      <c r="L219" s="112">
        <f>E219*K219</f>
        <v>1.1649</v>
      </c>
      <c r="O219" s="109">
        <v>20</v>
      </c>
      <c r="P219" s="109" t="s">
        <v>140</v>
      </c>
      <c r="V219" s="113" t="s">
        <v>43</v>
      </c>
      <c r="Z219" s="109" t="s">
        <v>438</v>
      </c>
      <c r="AA219" s="109" t="s">
        <v>140</v>
      </c>
      <c r="AB219" s="109">
        <v>2</v>
      </c>
    </row>
    <row r="220" spans="1:28">
      <c r="D220" s="145" t="s">
        <v>446</v>
      </c>
      <c r="E220" s="146"/>
      <c r="F220" s="147"/>
      <c r="G220" s="148"/>
      <c r="H220" s="148"/>
      <c r="I220" s="148"/>
      <c r="J220" s="148"/>
      <c r="K220" s="149"/>
      <c r="L220" s="149"/>
      <c r="M220" s="146"/>
      <c r="N220" s="146"/>
      <c r="O220" s="147"/>
      <c r="P220" s="147"/>
      <c r="Q220" s="146"/>
      <c r="R220" s="146"/>
      <c r="S220" s="146"/>
      <c r="T220" s="150"/>
      <c r="U220" s="150"/>
      <c r="V220" s="150" t="s">
        <v>0</v>
      </c>
      <c r="W220" s="151"/>
      <c r="X220" s="147"/>
    </row>
    <row r="221" spans="1:28">
      <c r="A221" s="106">
        <v>75</v>
      </c>
      <c r="B221" s="107" t="s">
        <v>398</v>
      </c>
      <c r="C221" s="108" t="s">
        <v>447</v>
      </c>
      <c r="D221" s="134" t="s">
        <v>448</v>
      </c>
      <c r="E221" s="110">
        <v>77</v>
      </c>
      <c r="F221" s="109" t="s">
        <v>163</v>
      </c>
      <c r="G221" s="111">
        <v>0</v>
      </c>
      <c r="H221" s="111">
        <f>ROUND(E221*G221, 2)</f>
        <v>0</v>
      </c>
      <c r="J221" s="111">
        <f>ROUND(E221*G221, 2)</f>
        <v>0</v>
      </c>
      <c r="O221" s="109">
        <v>20</v>
      </c>
      <c r="P221" s="109" t="s">
        <v>140</v>
      </c>
      <c r="V221" s="113" t="s">
        <v>358</v>
      </c>
      <c r="W221" s="114">
        <v>5.4669999999999996</v>
      </c>
      <c r="Z221" s="109" t="s">
        <v>413</v>
      </c>
      <c r="AB221" s="109" t="s">
        <v>28</v>
      </c>
    </row>
    <row r="222" spans="1:28">
      <c r="A222" s="106">
        <v>76</v>
      </c>
      <c r="B222" s="107" t="s">
        <v>256</v>
      </c>
      <c r="C222" s="108" t="s">
        <v>436</v>
      </c>
      <c r="D222" s="134" t="s">
        <v>437</v>
      </c>
      <c r="E222" s="110">
        <v>0.46600000000000003</v>
      </c>
      <c r="F222" s="109" t="s">
        <v>139</v>
      </c>
      <c r="G222" s="111">
        <v>0</v>
      </c>
      <c r="I222" s="111">
        <f>ROUND(E222*G222, 2)</f>
        <v>0</v>
      </c>
      <c r="J222" s="111">
        <f>ROUND(E222*G222, 2)</f>
        <v>0</v>
      </c>
      <c r="K222" s="112">
        <v>0.55000000000000004</v>
      </c>
      <c r="L222" s="112">
        <f>E222*K222</f>
        <v>0.25630000000000003</v>
      </c>
      <c r="O222" s="109">
        <v>20</v>
      </c>
      <c r="P222" s="109" t="s">
        <v>140</v>
      </c>
      <c r="V222" s="113" t="s">
        <v>43</v>
      </c>
      <c r="Z222" s="109" t="s">
        <v>438</v>
      </c>
      <c r="AA222" s="109" t="s">
        <v>140</v>
      </c>
      <c r="AB222" s="109">
        <v>2</v>
      </c>
    </row>
    <row r="223" spans="1:28">
      <c r="D223" s="145" t="s">
        <v>449</v>
      </c>
      <c r="E223" s="146"/>
      <c r="F223" s="147"/>
      <c r="G223" s="148"/>
      <c r="H223" s="148"/>
      <c r="I223" s="148"/>
      <c r="J223" s="148"/>
      <c r="K223" s="149"/>
      <c r="L223" s="149"/>
      <c r="M223" s="146"/>
      <c r="N223" s="146"/>
      <c r="O223" s="147"/>
      <c r="P223" s="147"/>
      <c r="Q223" s="146"/>
      <c r="R223" s="146"/>
      <c r="S223" s="146"/>
      <c r="T223" s="150"/>
      <c r="U223" s="150"/>
      <c r="V223" s="150" t="s">
        <v>0</v>
      </c>
      <c r="W223" s="151"/>
      <c r="X223" s="147"/>
    </row>
    <row r="224" spans="1:28">
      <c r="D224" s="145" t="s">
        <v>450</v>
      </c>
      <c r="E224" s="146"/>
      <c r="F224" s="147"/>
      <c r="G224" s="148"/>
      <c r="H224" s="148"/>
      <c r="I224" s="148"/>
      <c r="J224" s="148"/>
      <c r="K224" s="149"/>
      <c r="L224" s="149"/>
      <c r="M224" s="146"/>
      <c r="N224" s="146"/>
      <c r="O224" s="147"/>
      <c r="P224" s="147"/>
      <c r="Q224" s="146"/>
      <c r="R224" s="146"/>
      <c r="S224" s="146"/>
      <c r="T224" s="150"/>
      <c r="U224" s="150"/>
      <c r="V224" s="150" t="s">
        <v>0</v>
      </c>
      <c r="W224" s="151"/>
      <c r="X224" s="147"/>
    </row>
    <row r="225" spans="1:28">
      <c r="D225" s="145" t="s">
        <v>451</v>
      </c>
      <c r="E225" s="146"/>
      <c r="F225" s="147"/>
      <c r="G225" s="148"/>
      <c r="H225" s="148"/>
      <c r="I225" s="148"/>
      <c r="J225" s="148"/>
      <c r="K225" s="149"/>
      <c r="L225" s="149"/>
      <c r="M225" s="146"/>
      <c r="N225" s="146"/>
      <c r="O225" s="147"/>
      <c r="P225" s="147"/>
      <c r="Q225" s="146"/>
      <c r="R225" s="146"/>
      <c r="S225" s="146"/>
      <c r="T225" s="150"/>
      <c r="U225" s="150"/>
      <c r="V225" s="150" t="s">
        <v>0</v>
      </c>
      <c r="W225" s="151"/>
      <c r="X225" s="147"/>
    </row>
    <row r="226" spans="1:28">
      <c r="D226" s="145" t="s">
        <v>452</v>
      </c>
      <c r="E226" s="146"/>
      <c r="F226" s="147"/>
      <c r="G226" s="148"/>
      <c r="H226" s="148"/>
      <c r="I226" s="148"/>
      <c r="J226" s="148"/>
      <c r="K226" s="149"/>
      <c r="L226" s="149"/>
      <c r="M226" s="146"/>
      <c r="N226" s="146"/>
      <c r="O226" s="147"/>
      <c r="P226" s="147"/>
      <c r="Q226" s="146"/>
      <c r="R226" s="146"/>
      <c r="S226" s="146"/>
      <c r="T226" s="150"/>
      <c r="U226" s="150"/>
      <c r="V226" s="150" t="s">
        <v>0</v>
      </c>
      <c r="W226" s="151"/>
      <c r="X226" s="147"/>
    </row>
    <row r="227" spans="1:28">
      <c r="D227" s="145" t="s">
        <v>453</v>
      </c>
      <c r="E227" s="146"/>
      <c r="F227" s="147"/>
      <c r="G227" s="148"/>
      <c r="H227" s="148"/>
      <c r="I227" s="148"/>
      <c r="J227" s="148"/>
      <c r="K227" s="149"/>
      <c r="L227" s="149"/>
      <c r="M227" s="146"/>
      <c r="N227" s="146"/>
      <c r="O227" s="147"/>
      <c r="P227" s="147"/>
      <c r="Q227" s="146"/>
      <c r="R227" s="146"/>
      <c r="S227" s="146"/>
      <c r="T227" s="150"/>
      <c r="U227" s="150"/>
      <c r="V227" s="150" t="s">
        <v>0</v>
      </c>
      <c r="W227" s="151"/>
      <c r="X227" s="147"/>
    </row>
    <row r="228" spans="1:28">
      <c r="A228" s="106">
        <v>77</v>
      </c>
      <c r="B228" s="107" t="s">
        <v>398</v>
      </c>
      <c r="C228" s="108" t="s">
        <v>454</v>
      </c>
      <c r="D228" s="134" t="s">
        <v>455</v>
      </c>
      <c r="E228" s="110">
        <v>10.24</v>
      </c>
      <c r="F228" s="109" t="s">
        <v>139</v>
      </c>
      <c r="G228" s="111">
        <v>0</v>
      </c>
      <c r="H228" s="111">
        <f>ROUND(E228*G228, 2)</f>
        <v>0</v>
      </c>
      <c r="J228" s="111">
        <f>ROUND(E228*G228, 2)</f>
        <v>0</v>
      </c>
      <c r="K228" s="112">
        <v>2.0889999999999999E-2</v>
      </c>
      <c r="L228" s="112">
        <f>E228*K228</f>
        <v>0.21391359999999998</v>
      </c>
      <c r="O228" s="109">
        <v>20</v>
      </c>
      <c r="P228" s="109" t="s">
        <v>140</v>
      </c>
      <c r="V228" s="113" t="s">
        <v>358</v>
      </c>
      <c r="Z228" s="109" t="s">
        <v>413</v>
      </c>
      <c r="AB228" s="109" t="s">
        <v>28</v>
      </c>
    </row>
    <row r="229" spans="1:28">
      <c r="D229" s="145" t="s">
        <v>456</v>
      </c>
      <c r="E229" s="146"/>
      <c r="F229" s="147"/>
      <c r="G229" s="148"/>
      <c r="H229" s="148"/>
      <c r="I229" s="148"/>
      <c r="J229" s="148"/>
      <c r="K229" s="149"/>
      <c r="L229" s="149"/>
      <c r="M229" s="146"/>
      <c r="N229" s="146"/>
      <c r="O229" s="147"/>
      <c r="P229" s="147"/>
      <c r="Q229" s="146"/>
      <c r="R229" s="146"/>
      <c r="S229" s="146"/>
      <c r="T229" s="150"/>
      <c r="U229" s="150"/>
      <c r="V229" s="150" t="s">
        <v>0</v>
      </c>
      <c r="W229" s="151"/>
      <c r="X229" s="147"/>
    </row>
    <row r="230" spans="1:28" ht="25.5">
      <c r="A230" s="106">
        <v>78</v>
      </c>
      <c r="B230" s="107" t="s">
        <v>398</v>
      </c>
      <c r="C230" s="108" t="s">
        <v>457</v>
      </c>
      <c r="D230" s="134" t="s">
        <v>458</v>
      </c>
      <c r="E230" s="110">
        <v>0</v>
      </c>
      <c r="F230" s="109" t="s">
        <v>95</v>
      </c>
      <c r="G230" s="111">
        <v>0</v>
      </c>
      <c r="H230" s="111">
        <f>ROUND(E230*G230, 2)</f>
        <v>0</v>
      </c>
      <c r="J230" s="111">
        <f>ROUND(E230*G230, 2)</f>
        <v>0</v>
      </c>
      <c r="O230" s="109">
        <v>20</v>
      </c>
      <c r="P230" s="109" t="s">
        <v>140</v>
      </c>
      <c r="V230" s="113" t="s">
        <v>358</v>
      </c>
      <c r="Z230" s="109" t="s">
        <v>401</v>
      </c>
      <c r="AB230" s="109" t="s">
        <v>28</v>
      </c>
    </row>
    <row r="231" spans="1:28">
      <c r="D231" s="152" t="s">
        <v>459</v>
      </c>
      <c r="E231" s="153">
        <f>J231</f>
        <v>0</v>
      </c>
      <c r="H231" s="153">
        <f>SUM(H185:H230)</f>
        <v>0</v>
      </c>
      <c r="I231" s="153">
        <f>SUM(I185:I230)</f>
        <v>0</v>
      </c>
      <c r="J231" s="153">
        <f>SUM(J185:J230)</f>
        <v>0</v>
      </c>
      <c r="L231" s="154">
        <f>SUM(L185:L230)</f>
        <v>5.9673335999999999</v>
      </c>
      <c r="N231" s="155">
        <f>SUM(N185:N230)</f>
        <v>0</v>
      </c>
      <c r="W231" s="114">
        <f>SUM(W185:W230)</f>
        <v>219.56400000000002</v>
      </c>
    </row>
    <row r="233" spans="1:28">
      <c r="B233" s="108" t="s">
        <v>460</v>
      </c>
    </row>
    <row r="234" spans="1:28">
      <c r="A234" s="106">
        <v>79</v>
      </c>
      <c r="B234" s="107" t="s">
        <v>461</v>
      </c>
      <c r="C234" s="108" t="s">
        <v>462</v>
      </c>
      <c r="D234" s="134" t="s">
        <v>463</v>
      </c>
      <c r="E234" s="110">
        <v>22</v>
      </c>
      <c r="F234" s="109" t="s">
        <v>269</v>
      </c>
      <c r="G234" s="111">
        <v>0</v>
      </c>
      <c r="H234" s="111">
        <f>ROUND(E234*G234, 2)</f>
        <v>0</v>
      </c>
      <c r="J234" s="111">
        <f>ROUND(E234*G234, 2)</f>
        <v>0</v>
      </c>
      <c r="O234" s="109">
        <v>20</v>
      </c>
      <c r="P234" s="109" t="s">
        <v>140</v>
      </c>
      <c r="V234" s="113" t="s">
        <v>358</v>
      </c>
      <c r="W234" s="114">
        <v>3.3</v>
      </c>
      <c r="Z234" s="109" t="s">
        <v>190</v>
      </c>
      <c r="AB234" s="109" t="s">
        <v>28</v>
      </c>
    </row>
    <row r="235" spans="1:28">
      <c r="D235" s="145" t="s">
        <v>464</v>
      </c>
      <c r="E235" s="146"/>
      <c r="F235" s="147"/>
      <c r="G235" s="148"/>
      <c r="H235" s="148"/>
      <c r="I235" s="148"/>
      <c r="J235" s="148"/>
      <c r="K235" s="149"/>
      <c r="L235" s="149"/>
      <c r="M235" s="146"/>
      <c r="N235" s="146"/>
      <c r="O235" s="147"/>
      <c r="P235" s="147"/>
      <c r="Q235" s="146"/>
      <c r="R235" s="146"/>
      <c r="S235" s="146"/>
      <c r="T235" s="150"/>
      <c r="U235" s="150"/>
      <c r="V235" s="150" t="s">
        <v>0</v>
      </c>
      <c r="W235" s="151"/>
      <c r="X235" s="147"/>
    </row>
    <row r="236" spans="1:28" ht="25.5">
      <c r="A236" s="106">
        <v>80</v>
      </c>
      <c r="B236" s="107" t="s">
        <v>461</v>
      </c>
      <c r="C236" s="108" t="s">
        <v>465</v>
      </c>
      <c r="D236" s="134" t="s">
        <v>466</v>
      </c>
      <c r="E236" s="110">
        <v>77</v>
      </c>
      <c r="F236" s="109" t="s">
        <v>163</v>
      </c>
      <c r="G236" s="111">
        <v>0</v>
      </c>
      <c r="H236" s="111">
        <f>ROUND(E236*G236, 2)</f>
        <v>0</v>
      </c>
      <c r="J236" s="111">
        <f>ROUND(E236*G236, 2)</f>
        <v>0</v>
      </c>
      <c r="K236" s="112">
        <v>3.5300000000000002E-3</v>
      </c>
      <c r="L236" s="112">
        <f>E236*K236</f>
        <v>0.27181</v>
      </c>
      <c r="O236" s="109">
        <v>20</v>
      </c>
      <c r="P236" s="109" t="s">
        <v>140</v>
      </c>
      <c r="V236" s="113" t="s">
        <v>358</v>
      </c>
      <c r="W236" s="114">
        <v>59.136000000000003</v>
      </c>
      <c r="Z236" s="109" t="s">
        <v>467</v>
      </c>
      <c r="AB236" s="109" t="s">
        <v>28</v>
      </c>
    </row>
    <row r="237" spans="1:28">
      <c r="A237" s="106">
        <v>81</v>
      </c>
      <c r="B237" s="107" t="s">
        <v>461</v>
      </c>
      <c r="C237" s="108" t="s">
        <v>468</v>
      </c>
      <c r="D237" s="134" t="s">
        <v>469</v>
      </c>
      <c r="E237" s="110">
        <v>22</v>
      </c>
      <c r="F237" s="109" t="s">
        <v>269</v>
      </c>
      <c r="G237" s="111">
        <v>0</v>
      </c>
      <c r="H237" s="111">
        <f>ROUND(E237*G237, 2)</f>
        <v>0</v>
      </c>
      <c r="J237" s="111">
        <f>ROUND(E237*G237, 2)</f>
        <v>0</v>
      </c>
      <c r="K237" s="112">
        <v>9.3999999999999997E-4</v>
      </c>
      <c r="L237" s="112">
        <f>E237*K237</f>
        <v>2.068E-2</v>
      </c>
      <c r="O237" s="109">
        <v>20</v>
      </c>
      <c r="P237" s="109" t="s">
        <v>140</v>
      </c>
      <c r="V237" s="113" t="s">
        <v>358</v>
      </c>
      <c r="W237" s="114">
        <v>14.167999999999999</v>
      </c>
      <c r="Z237" s="109" t="s">
        <v>470</v>
      </c>
      <c r="AB237" s="109" t="s">
        <v>28</v>
      </c>
    </row>
    <row r="238" spans="1:28">
      <c r="D238" s="145" t="s">
        <v>464</v>
      </c>
      <c r="E238" s="146"/>
      <c r="F238" s="147"/>
      <c r="G238" s="148"/>
      <c r="H238" s="148"/>
      <c r="I238" s="148"/>
      <c r="J238" s="148"/>
      <c r="K238" s="149"/>
      <c r="L238" s="149"/>
      <c r="M238" s="146"/>
      <c r="N238" s="146"/>
      <c r="O238" s="147"/>
      <c r="P238" s="147"/>
      <c r="Q238" s="146"/>
      <c r="R238" s="146"/>
      <c r="S238" s="146"/>
      <c r="T238" s="150"/>
      <c r="U238" s="150"/>
      <c r="V238" s="150" t="s">
        <v>0</v>
      </c>
      <c r="W238" s="151"/>
      <c r="X238" s="147"/>
    </row>
    <row r="239" spans="1:28">
      <c r="A239" s="106">
        <v>82</v>
      </c>
      <c r="B239" s="107" t="s">
        <v>471</v>
      </c>
      <c r="C239" s="108" t="s">
        <v>472</v>
      </c>
      <c r="D239" s="134" t="s">
        <v>473</v>
      </c>
      <c r="E239" s="110">
        <v>22</v>
      </c>
      <c r="F239" s="109" t="s">
        <v>269</v>
      </c>
      <c r="G239" s="111">
        <v>0</v>
      </c>
      <c r="H239" s="111">
        <f>ROUND(E239*G239, 2)</f>
        <v>0</v>
      </c>
      <c r="J239" s="111">
        <f>ROUND(E239*G239, 2)</f>
        <v>0</v>
      </c>
      <c r="K239" s="112">
        <v>4.8999999999999998E-4</v>
      </c>
      <c r="L239" s="112">
        <f>E239*K239</f>
        <v>1.078E-2</v>
      </c>
      <c r="O239" s="109">
        <v>20</v>
      </c>
      <c r="P239" s="109" t="s">
        <v>140</v>
      </c>
      <c r="V239" s="113" t="s">
        <v>358</v>
      </c>
      <c r="W239" s="114">
        <v>1.1000000000000001</v>
      </c>
      <c r="Z239" s="109" t="s">
        <v>467</v>
      </c>
      <c r="AB239" s="109">
        <v>7</v>
      </c>
    </row>
    <row r="240" spans="1:28">
      <c r="A240" s="106">
        <v>83</v>
      </c>
      <c r="B240" s="107" t="s">
        <v>461</v>
      </c>
      <c r="C240" s="108" t="s">
        <v>474</v>
      </c>
      <c r="D240" s="134" t="s">
        <v>475</v>
      </c>
      <c r="E240" s="110">
        <v>22</v>
      </c>
      <c r="F240" s="109" t="s">
        <v>269</v>
      </c>
      <c r="G240" s="111">
        <v>0</v>
      </c>
      <c r="H240" s="111">
        <f>ROUND(E240*G240, 2)</f>
        <v>0</v>
      </c>
      <c r="J240" s="111">
        <f>ROUND(E240*G240, 2)</f>
        <v>0</v>
      </c>
      <c r="K240" s="112">
        <v>3.0300000000000001E-3</v>
      </c>
      <c r="L240" s="112">
        <f>E240*K240</f>
        <v>6.6659999999999997E-2</v>
      </c>
      <c r="O240" s="109">
        <v>20</v>
      </c>
      <c r="P240" s="109" t="s">
        <v>140</v>
      </c>
      <c r="V240" s="113" t="s">
        <v>358</v>
      </c>
      <c r="W240" s="114">
        <v>8.8000000000000007</v>
      </c>
      <c r="Z240" s="109" t="s">
        <v>470</v>
      </c>
      <c r="AB240" s="109">
        <v>7</v>
      </c>
    </row>
    <row r="241" spans="1:28">
      <c r="A241" s="106">
        <v>84</v>
      </c>
      <c r="B241" s="107" t="s">
        <v>461</v>
      </c>
      <c r="C241" s="108" t="s">
        <v>476</v>
      </c>
      <c r="D241" s="134" t="s">
        <v>477</v>
      </c>
      <c r="E241" s="110">
        <v>13.8</v>
      </c>
      <c r="F241" s="109" t="s">
        <v>269</v>
      </c>
      <c r="G241" s="111">
        <v>0</v>
      </c>
      <c r="H241" s="111">
        <f>ROUND(E241*G241, 2)</f>
        <v>0</v>
      </c>
      <c r="J241" s="111">
        <f>ROUND(E241*G241, 2)</f>
        <v>0</v>
      </c>
      <c r="K241" s="112">
        <v>7.5000000000000002E-4</v>
      </c>
      <c r="L241" s="112">
        <f>E241*K241</f>
        <v>1.0350000000000002E-2</v>
      </c>
      <c r="O241" s="109">
        <v>20</v>
      </c>
      <c r="P241" s="109" t="s">
        <v>140</v>
      </c>
      <c r="V241" s="113" t="s">
        <v>358</v>
      </c>
      <c r="W241" s="114">
        <v>5.63</v>
      </c>
      <c r="Z241" s="109" t="s">
        <v>470</v>
      </c>
      <c r="AB241" s="109" t="s">
        <v>28</v>
      </c>
    </row>
    <row r="242" spans="1:28">
      <c r="D242" s="145" t="s">
        <v>478</v>
      </c>
      <c r="E242" s="146"/>
      <c r="F242" s="147"/>
      <c r="G242" s="148"/>
      <c r="H242" s="148"/>
      <c r="I242" s="148"/>
      <c r="J242" s="148"/>
      <c r="K242" s="149"/>
      <c r="L242" s="149"/>
      <c r="M242" s="146"/>
      <c r="N242" s="146"/>
      <c r="O242" s="147"/>
      <c r="P242" s="147"/>
      <c r="Q242" s="146"/>
      <c r="R242" s="146"/>
      <c r="S242" s="146"/>
      <c r="T242" s="150"/>
      <c r="U242" s="150"/>
      <c r="V242" s="150" t="s">
        <v>0</v>
      </c>
      <c r="W242" s="151"/>
      <c r="X242" s="147"/>
    </row>
    <row r="243" spans="1:28">
      <c r="A243" s="106">
        <v>85</v>
      </c>
      <c r="B243" s="107" t="s">
        <v>461</v>
      </c>
      <c r="C243" s="108" t="s">
        <v>479</v>
      </c>
      <c r="D243" s="134" t="s">
        <v>480</v>
      </c>
      <c r="E243" s="110">
        <v>22</v>
      </c>
      <c r="F243" s="109" t="s">
        <v>269</v>
      </c>
      <c r="G243" s="111">
        <v>0</v>
      </c>
      <c r="H243" s="111">
        <f>ROUND(E243*G243, 2)</f>
        <v>0</v>
      </c>
      <c r="J243" s="111">
        <f>ROUND(E243*G243, 2)</f>
        <v>0</v>
      </c>
      <c r="K243" s="112">
        <v>4.2999999999999999E-4</v>
      </c>
      <c r="L243" s="112">
        <f>E243*K243</f>
        <v>9.4599999999999997E-3</v>
      </c>
      <c r="O243" s="109">
        <v>20</v>
      </c>
      <c r="P243" s="109" t="s">
        <v>140</v>
      </c>
      <c r="V243" s="113" t="s">
        <v>358</v>
      </c>
      <c r="W243" s="114">
        <v>1.21</v>
      </c>
      <c r="Z243" s="109" t="s">
        <v>470</v>
      </c>
      <c r="AB243" s="109" t="s">
        <v>28</v>
      </c>
    </row>
    <row r="244" spans="1:28">
      <c r="D244" s="145" t="s">
        <v>481</v>
      </c>
      <c r="E244" s="146"/>
      <c r="F244" s="147"/>
      <c r="G244" s="148"/>
      <c r="H244" s="148"/>
      <c r="I244" s="148"/>
      <c r="J244" s="148"/>
      <c r="K244" s="149"/>
      <c r="L244" s="149"/>
      <c r="M244" s="146"/>
      <c r="N244" s="146"/>
      <c r="O244" s="147"/>
      <c r="P244" s="147"/>
      <c r="Q244" s="146"/>
      <c r="R244" s="146"/>
      <c r="S244" s="146"/>
      <c r="T244" s="150"/>
      <c r="U244" s="150"/>
      <c r="V244" s="150" t="s">
        <v>0</v>
      </c>
      <c r="W244" s="151"/>
      <c r="X244" s="147"/>
    </row>
    <row r="245" spans="1:28">
      <c r="D245" s="145" t="s">
        <v>464</v>
      </c>
      <c r="E245" s="146"/>
      <c r="F245" s="147"/>
      <c r="G245" s="148"/>
      <c r="H245" s="148"/>
      <c r="I245" s="148"/>
      <c r="J245" s="148"/>
      <c r="K245" s="149"/>
      <c r="L245" s="149"/>
      <c r="M245" s="146"/>
      <c r="N245" s="146"/>
      <c r="O245" s="147"/>
      <c r="P245" s="147"/>
      <c r="Q245" s="146"/>
      <c r="R245" s="146"/>
      <c r="S245" s="146"/>
      <c r="T245" s="150"/>
      <c r="U245" s="150"/>
      <c r="V245" s="150" t="s">
        <v>0</v>
      </c>
      <c r="W245" s="151"/>
      <c r="X245" s="147"/>
    </row>
    <row r="246" spans="1:28">
      <c r="A246" s="106">
        <v>86</v>
      </c>
      <c r="B246" s="107" t="s">
        <v>461</v>
      </c>
      <c r="C246" s="108" t="s">
        <v>482</v>
      </c>
      <c r="D246" s="134" t="s">
        <v>483</v>
      </c>
      <c r="E246" s="110">
        <v>0.75</v>
      </c>
      <c r="F246" s="109" t="s">
        <v>269</v>
      </c>
      <c r="G246" s="111">
        <v>0</v>
      </c>
      <c r="H246" s="111">
        <f>ROUND(E246*G246, 2)</f>
        <v>0</v>
      </c>
      <c r="J246" s="111">
        <f>ROUND(E246*G246, 2)</f>
        <v>0</v>
      </c>
      <c r="K246" s="112">
        <v>3.6999999999999999E-4</v>
      </c>
      <c r="L246" s="112">
        <f>E246*K246</f>
        <v>2.7749999999999997E-4</v>
      </c>
      <c r="O246" s="109">
        <v>20</v>
      </c>
      <c r="P246" s="109" t="s">
        <v>140</v>
      </c>
      <c r="V246" s="113" t="s">
        <v>358</v>
      </c>
      <c r="W246" s="114">
        <v>0.54200000000000004</v>
      </c>
      <c r="Z246" s="109" t="s">
        <v>470</v>
      </c>
      <c r="AB246" s="109" t="s">
        <v>28</v>
      </c>
    </row>
    <row r="247" spans="1:28">
      <c r="A247" s="106">
        <v>87</v>
      </c>
      <c r="B247" s="107" t="s">
        <v>461</v>
      </c>
      <c r="C247" s="108" t="s">
        <v>484</v>
      </c>
      <c r="D247" s="134" t="s">
        <v>485</v>
      </c>
      <c r="E247" s="110">
        <v>6.5</v>
      </c>
      <c r="F247" s="109" t="s">
        <v>269</v>
      </c>
      <c r="G247" s="111">
        <v>0</v>
      </c>
      <c r="H247" s="111">
        <f>ROUND(E247*G247, 2)</f>
        <v>0</v>
      </c>
      <c r="J247" s="111">
        <f>ROUND(E247*G247, 2)</f>
        <v>0</v>
      </c>
      <c r="K247" s="112">
        <v>2.7599999999999999E-3</v>
      </c>
      <c r="L247" s="112">
        <f>E247*K247</f>
        <v>1.7939999999999998E-2</v>
      </c>
      <c r="O247" s="109">
        <v>20</v>
      </c>
      <c r="P247" s="109" t="s">
        <v>140</v>
      </c>
      <c r="V247" s="113" t="s">
        <v>358</v>
      </c>
      <c r="W247" s="114">
        <v>3.504</v>
      </c>
      <c r="Z247" s="109" t="s">
        <v>470</v>
      </c>
      <c r="AB247" s="109">
        <v>7</v>
      </c>
    </row>
    <row r="248" spans="1:28">
      <c r="D248" s="145" t="s">
        <v>486</v>
      </c>
      <c r="E248" s="146"/>
      <c r="F248" s="147"/>
      <c r="G248" s="148"/>
      <c r="H248" s="148"/>
      <c r="I248" s="148"/>
      <c r="J248" s="148"/>
      <c r="K248" s="149"/>
      <c r="L248" s="149"/>
      <c r="M248" s="146"/>
      <c r="N248" s="146"/>
      <c r="O248" s="147"/>
      <c r="P248" s="147"/>
      <c r="Q248" s="146"/>
      <c r="R248" s="146"/>
      <c r="S248" s="146"/>
      <c r="T248" s="150"/>
      <c r="U248" s="150"/>
      <c r="V248" s="150" t="s">
        <v>0</v>
      </c>
      <c r="W248" s="151"/>
      <c r="X248" s="147"/>
    </row>
    <row r="249" spans="1:28" ht="25.5">
      <c r="A249" s="106">
        <v>88</v>
      </c>
      <c r="B249" s="107" t="s">
        <v>461</v>
      </c>
      <c r="C249" s="108" t="s">
        <v>487</v>
      </c>
      <c r="D249" s="134" t="s">
        <v>488</v>
      </c>
      <c r="E249" s="110">
        <v>0</v>
      </c>
      <c r="F249" s="109" t="s">
        <v>95</v>
      </c>
      <c r="G249" s="111">
        <v>0</v>
      </c>
      <c r="H249" s="111">
        <f>ROUND(E249*G249, 2)</f>
        <v>0</v>
      </c>
      <c r="J249" s="111">
        <f>ROUND(E249*G249, 2)</f>
        <v>0</v>
      </c>
      <c r="O249" s="109">
        <v>20</v>
      </c>
      <c r="P249" s="109" t="s">
        <v>140</v>
      </c>
      <c r="V249" s="113" t="s">
        <v>358</v>
      </c>
      <c r="Z249" s="109" t="s">
        <v>470</v>
      </c>
      <c r="AB249" s="109" t="s">
        <v>28</v>
      </c>
    </row>
    <row r="250" spans="1:28">
      <c r="D250" s="152" t="s">
        <v>489</v>
      </c>
      <c r="E250" s="153">
        <f>J250</f>
        <v>0</v>
      </c>
      <c r="H250" s="153">
        <f>SUM(H233:H249)</f>
        <v>0</v>
      </c>
      <c r="I250" s="153">
        <f>SUM(I233:I249)</f>
        <v>0</v>
      </c>
      <c r="J250" s="153">
        <f>SUM(J233:J249)</f>
        <v>0</v>
      </c>
      <c r="L250" s="154">
        <f>SUM(L233:L249)</f>
        <v>0.40795750000000003</v>
      </c>
      <c r="N250" s="155">
        <f>SUM(N233:N249)</f>
        <v>0</v>
      </c>
      <c r="W250" s="114">
        <f>SUM(W233:W249)</f>
        <v>97.389999999999986</v>
      </c>
    </row>
    <row r="252" spans="1:28">
      <c r="B252" s="108" t="s">
        <v>490</v>
      </c>
    </row>
    <row r="253" spans="1:28" ht="25.5">
      <c r="A253" s="106">
        <v>89</v>
      </c>
      <c r="B253" s="107" t="s">
        <v>491</v>
      </c>
      <c r="C253" s="108" t="s">
        <v>492</v>
      </c>
      <c r="D253" s="134" t="s">
        <v>493</v>
      </c>
      <c r="E253" s="110">
        <v>28.65</v>
      </c>
      <c r="F253" s="109" t="s">
        <v>163</v>
      </c>
      <c r="G253" s="111">
        <v>0</v>
      </c>
      <c r="H253" s="111">
        <f>ROUND(E253*G253, 2)</f>
        <v>0</v>
      </c>
      <c r="J253" s="111">
        <f>ROUND(E253*G253, 2)</f>
        <v>0</v>
      </c>
      <c r="K253" s="112">
        <v>3.0000000000000001E-5</v>
      </c>
      <c r="L253" s="112">
        <f>E253*K253</f>
        <v>8.5950000000000002E-4</v>
      </c>
      <c r="O253" s="109">
        <v>20</v>
      </c>
      <c r="P253" s="109" t="s">
        <v>140</v>
      </c>
      <c r="V253" s="113" t="s">
        <v>358</v>
      </c>
      <c r="W253" s="114">
        <v>22.404</v>
      </c>
      <c r="Z253" s="109" t="s">
        <v>401</v>
      </c>
      <c r="AB253" s="109" t="s">
        <v>28</v>
      </c>
    </row>
    <row r="254" spans="1:28">
      <c r="D254" s="145" t="s">
        <v>494</v>
      </c>
      <c r="E254" s="146"/>
      <c r="F254" s="147"/>
      <c r="G254" s="148"/>
      <c r="H254" s="148"/>
      <c r="I254" s="148"/>
      <c r="J254" s="148"/>
      <c r="K254" s="149"/>
      <c r="L254" s="149"/>
      <c r="M254" s="146"/>
      <c r="N254" s="146"/>
      <c r="O254" s="147"/>
      <c r="P254" s="147"/>
      <c r="Q254" s="146"/>
      <c r="R254" s="146"/>
      <c r="S254" s="146"/>
      <c r="T254" s="150"/>
      <c r="U254" s="150"/>
      <c r="V254" s="150" t="s">
        <v>0</v>
      </c>
      <c r="W254" s="151"/>
      <c r="X254" s="147"/>
    </row>
    <row r="255" spans="1:28">
      <c r="D255" s="145" t="s">
        <v>495</v>
      </c>
      <c r="E255" s="146"/>
      <c r="F255" s="147"/>
      <c r="G255" s="148"/>
      <c r="H255" s="148"/>
      <c r="I255" s="148"/>
      <c r="J255" s="148"/>
      <c r="K255" s="149"/>
      <c r="L255" s="149"/>
      <c r="M255" s="146"/>
      <c r="N255" s="146"/>
      <c r="O255" s="147"/>
      <c r="P255" s="147"/>
      <c r="Q255" s="146"/>
      <c r="R255" s="146"/>
      <c r="S255" s="146"/>
      <c r="T255" s="150"/>
      <c r="U255" s="150"/>
      <c r="V255" s="150" t="s">
        <v>0</v>
      </c>
      <c r="W255" s="151"/>
      <c r="X255" s="147"/>
    </row>
    <row r="256" spans="1:28">
      <c r="D256" s="145" t="s">
        <v>496</v>
      </c>
      <c r="E256" s="146"/>
      <c r="F256" s="147"/>
      <c r="G256" s="148"/>
      <c r="H256" s="148"/>
      <c r="I256" s="148"/>
      <c r="J256" s="148"/>
      <c r="K256" s="149"/>
      <c r="L256" s="149"/>
      <c r="M256" s="146"/>
      <c r="N256" s="146"/>
      <c r="O256" s="147"/>
      <c r="P256" s="147"/>
      <c r="Q256" s="146"/>
      <c r="R256" s="146"/>
      <c r="S256" s="146"/>
      <c r="T256" s="150"/>
      <c r="U256" s="150"/>
      <c r="V256" s="150" t="s">
        <v>0</v>
      </c>
      <c r="W256" s="151"/>
      <c r="X256" s="147"/>
    </row>
    <row r="257" spans="1:28">
      <c r="D257" s="145" t="s">
        <v>497</v>
      </c>
      <c r="E257" s="146"/>
      <c r="F257" s="147"/>
      <c r="G257" s="148"/>
      <c r="H257" s="148"/>
      <c r="I257" s="148"/>
      <c r="J257" s="148"/>
      <c r="K257" s="149"/>
      <c r="L257" s="149"/>
      <c r="M257" s="146"/>
      <c r="N257" s="146"/>
      <c r="O257" s="147"/>
      <c r="P257" s="147"/>
      <c r="Q257" s="146"/>
      <c r="R257" s="146"/>
      <c r="S257" s="146"/>
      <c r="T257" s="150"/>
      <c r="U257" s="150"/>
      <c r="V257" s="150" t="s">
        <v>0</v>
      </c>
      <c r="W257" s="151"/>
      <c r="X257" s="147"/>
    </row>
    <row r="258" spans="1:28" ht="25.5">
      <c r="A258" s="106">
        <v>90</v>
      </c>
      <c r="B258" s="107" t="s">
        <v>256</v>
      </c>
      <c r="C258" s="108" t="s">
        <v>498</v>
      </c>
      <c r="D258" s="134" t="s">
        <v>499</v>
      </c>
      <c r="E258" s="110">
        <v>11.88</v>
      </c>
      <c r="F258" s="109" t="s">
        <v>163</v>
      </c>
      <c r="G258" s="111">
        <v>0</v>
      </c>
      <c r="I258" s="111">
        <f>ROUND(E258*G258, 2)</f>
        <v>0</v>
      </c>
      <c r="J258" s="111">
        <f>ROUND(E258*G258, 2)</f>
        <v>0</v>
      </c>
      <c r="K258" s="112">
        <v>9.7999999999999997E-3</v>
      </c>
      <c r="L258" s="112">
        <f>E258*K258</f>
        <v>0.116424</v>
      </c>
      <c r="O258" s="109">
        <v>20</v>
      </c>
      <c r="P258" s="109" t="s">
        <v>140</v>
      </c>
      <c r="V258" s="113" t="s">
        <v>43</v>
      </c>
      <c r="Z258" s="109" t="s">
        <v>304</v>
      </c>
      <c r="AA258" s="109" t="s">
        <v>140</v>
      </c>
      <c r="AB258" s="109">
        <v>8</v>
      </c>
    </row>
    <row r="259" spans="1:28">
      <c r="D259" s="145" t="s">
        <v>500</v>
      </c>
      <c r="E259" s="146"/>
      <c r="F259" s="147"/>
      <c r="G259" s="148"/>
      <c r="H259" s="148"/>
      <c r="I259" s="148"/>
      <c r="J259" s="148"/>
      <c r="K259" s="149"/>
      <c r="L259" s="149"/>
      <c r="M259" s="146"/>
      <c r="N259" s="146"/>
      <c r="O259" s="147"/>
      <c r="P259" s="147"/>
      <c r="Q259" s="146"/>
      <c r="R259" s="146"/>
      <c r="S259" s="146"/>
      <c r="T259" s="150"/>
      <c r="U259" s="150"/>
      <c r="V259" s="150" t="s">
        <v>0</v>
      </c>
      <c r="W259" s="151"/>
      <c r="X259" s="147"/>
    </row>
    <row r="260" spans="1:28">
      <c r="A260" s="106">
        <v>91</v>
      </c>
      <c r="B260" s="107" t="s">
        <v>256</v>
      </c>
      <c r="C260" s="108" t="s">
        <v>501</v>
      </c>
      <c r="D260" s="134" t="s">
        <v>502</v>
      </c>
      <c r="E260" s="110">
        <v>19.635000000000002</v>
      </c>
      <c r="F260" s="109" t="s">
        <v>163</v>
      </c>
      <c r="G260" s="111">
        <v>0</v>
      </c>
      <c r="I260" s="111">
        <f>ROUND(E260*G260, 2)</f>
        <v>0</v>
      </c>
      <c r="J260" s="111">
        <f>ROUND(E260*G260, 2)</f>
        <v>0</v>
      </c>
      <c r="K260" s="112">
        <v>9.7999999999999997E-3</v>
      </c>
      <c r="L260" s="112">
        <f>E260*K260</f>
        <v>0.19242300000000001</v>
      </c>
      <c r="O260" s="109">
        <v>20</v>
      </c>
      <c r="P260" s="109" t="s">
        <v>140</v>
      </c>
      <c r="V260" s="113" t="s">
        <v>43</v>
      </c>
      <c r="Z260" s="109" t="s">
        <v>304</v>
      </c>
      <c r="AA260" s="109" t="s">
        <v>140</v>
      </c>
      <c r="AB260" s="109">
        <v>8</v>
      </c>
    </row>
    <row r="261" spans="1:28">
      <c r="D261" s="145" t="s">
        <v>503</v>
      </c>
      <c r="E261" s="146"/>
      <c r="F261" s="147"/>
      <c r="G261" s="148"/>
      <c r="H261" s="148"/>
      <c r="I261" s="148"/>
      <c r="J261" s="148"/>
      <c r="K261" s="149"/>
      <c r="L261" s="149"/>
      <c r="M261" s="146"/>
      <c r="N261" s="146"/>
      <c r="O261" s="147"/>
      <c r="P261" s="147"/>
      <c r="Q261" s="146"/>
      <c r="R261" s="146"/>
      <c r="S261" s="146"/>
      <c r="T261" s="150"/>
      <c r="U261" s="150"/>
      <c r="V261" s="150" t="s">
        <v>0</v>
      </c>
      <c r="W261" s="151"/>
      <c r="X261" s="147"/>
    </row>
    <row r="262" spans="1:28" ht="25.5">
      <c r="A262" s="106">
        <v>92</v>
      </c>
      <c r="B262" s="107" t="s">
        <v>491</v>
      </c>
      <c r="C262" s="108" t="s">
        <v>504</v>
      </c>
      <c r="D262" s="134" t="s">
        <v>505</v>
      </c>
      <c r="E262" s="110">
        <v>70.058999999999997</v>
      </c>
      <c r="F262" s="109" t="s">
        <v>163</v>
      </c>
      <c r="G262" s="111">
        <v>0</v>
      </c>
      <c r="H262" s="111">
        <f>ROUND(E262*G262, 2)</f>
        <v>0</v>
      </c>
      <c r="J262" s="111">
        <f>ROUND(E262*G262, 2)</f>
        <v>0</v>
      </c>
      <c r="K262" s="112">
        <v>3.0000000000000001E-5</v>
      </c>
      <c r="L262" s="112">
        <f>E262*K262</f>
        <v>2.1017699999999998E-3</v>
      </c>
      <c r="O262" s="109">
        <v>20</v>
      </c>
      <c r="P262" s="109" t="s">
        <v>140</v>
      </c>
      <c r="V262" s="113" t="s">
        <v>358</v>
      </c>
      <c r="W262" s="114">
        <v>42.034999999999997</v>
      </c>
      <c r="Z262" s="109" t="s">
        <v>401</v>
      </c>
      <c r="AB262" s="109" t="s">
        <v>28</v>
      </c>
    </row>
    <row r="263" spans="1:28">
      <c r="D263" s="145" t="s">
        <v>506</v>
      </c>
      <c r="E263" s="146"/>
      <c r="F263" s="147"/>
      <c r="G263" s="148"/>
      <c r="H263" s="148"/>
      <c r="I263" s="148"/>
      <c r="J263" s="148"/>
      <c r="K263" s="149"/>
      <c r="L263" s="149"/>
      <c r="M263" s="146"/>
      <c r="N263" s="146"/>
      <c r="O263" s="147"/>
      <c r="P263" s="147"/>
      <c r="Q263" s="146"/>
      <c r="R263" s="146"/>
      <c r="S263" s="146"/>
      <c r="T263" s="150"/>
      <c r="U263" s="150"/>
      <c r="V263" s="150" t="s">
        <v>0</v>
      </c>
      <c r="W263" s="151"/>
      <c r="X263" s="147"/>
    </row>
    <row r="264" spans="1:28">
      <c r="D264" s="145" t="s">
        <v>507</v>
      </c>
      <c r="E264" s="146"/>
      <c r="F264" s="147"/>
      <c r="G264" s="148"/>
      <c r="H264" s="148"/>
      <c r="I264" s="148"/>
      <c r="J264" s="148"/>
      <c r="K264" s="149"/>
      <c r="L264" s="149"/>
      <c r="M264" s="146"/>
      <c r="N264" s="146"/>
      <c r="O264" s="147"/>
      <c r="P264" s="147"/>
      <c r="Q264" s="146"/>
      <c r="R264" s="146"/>
      <c r="S264" s="146"/>
      <c r="T264" s="150"/>
      <c r="U264" s="150"/>
      <c r="V264" s="150" t="s">
        <v>0</v>
      </c>
      <c r="W264" s="151"/>
      <c r="X264" s="147"/>
    </row>
    <row r="265" spans="1:28">
      <c r="D265" s="145" t="s">
        <v>508</v>
      </c>
      <c r="E265" s="146"/>
      <c r="F265" s="147"/>
      <c r="G265" s="148"/>
      <c r="H265" s="148"/>
      <c r="I265" s="148"/>
      <c r="J265" s="148"/>
      <c r="K265" s="149"/>
      <c r="L265" s="149"/>
      <c r="M265" s="146"/>
      <c r="N265" s="146"/>
      <c r="O265" s="147"/>
      <c r="P265" s="147"/>
      <c r="Q265" s="146"/>
      <c r="R265" s="146"/>
      <c r="S265" s="146"/>
      <c r="T265" s="150"/>
      <c r="U265" s="150"/>
      <c r="V265" s="150" t="s">
        <v>0</v>
      </c>
      <c r="W265" s="151"/>
      <c r="X265" s="147"/>
    </row>
    <row r="266" spans="1:28">
      <c r="D266" s="145" t="s">
        <v>509</v>
      </c>
      <c r="E266" s="146"/>
      <c r="F266" s="147"/>
      <c r="G266" s="148"/>
      <c r="H266" s="148"/>
      <c r="I266" s="148"/>
      <c r="J266" s="148"/>
      <c r="K266" s="149"/>
      <c r="L266" s="149"/>
      <c r="M266" s="146"/>
      <c r="N266" s="146"/>
      <c r="O266" s="147"/>
      <c r="P266" s="147"/>
      <c r="Q266" s="146"/>
      <c r="R266" s="146"/>
      <c r="S266" s="146"/>
      <c r="T266" s="150"/>
      <c r="U266" s="150"/>
      <c r="V266" s="150" t="s">
        <v>0</v>
      </c>
      <c r="W266" s="151"/>
      <c r="X266" s="147"/>
    </row>
    <row r="267" spans="1:28">
      <c r="D267" s="145" t="s">
        <v>510</v>
      </c>
      <c r="E267" s="146"/>
      <c r="F267" s="147"/>
      <c r="G267" s="148"/>
      <c r="H267" s="148"/>
      <c r="I267" s="148"/>
      <c r="J267" s="148"/>
      <c r="K267" s="149"/>
      <c r="L267" s="149"/>
      <c r="M267" s="146"/>
      <c r="N267" s="146"/>
      <c r="O267" s="147"/>
      <c r="P267" s="147"/>
      <c r="Q267" s="146"/>
      <c r="R267" s="146"/>
      <c r="S267" s="146"/>
      <c r="T267" s="150"/>
      <c r="U267" s="150"/>
      <c r="V267" s="150" t="s">
        <v>0</v>
      </c>
      <c r="W267" s="151"/>
      <c r="X267" s="147"/>
    </row>
    <row r="268" spans="1:28">
      <c r="D268" s="145" t="s">
        <v>511</v>
      </c>
      <c r="E268" s="146"/>
      <c r="F268" s="147"/>
      <c r="G268" s="148"/>
      <c r="H268" s="148"/>
      <c r="I268" s="148"/>
      <c r="J268" s="148"/>
      <c r="K268" s="149"/>
      <c r="L268" s="149"/>
      <c r="M268" s="146"/>
      <c r="N268" s="146"/>
      <c r="O268" s="147"/>
      <c r="P268" s="147"/>
      <c r="Q268" s="146"/>
      <c r="R268" s="146"/>
      <c r="S268" s="146"/>
      <c r="T268" s="150"/>
      <c r="U268" s="150"/>
      <c r="V268" s="150" t="s">
        <v>0</v>
      </c>
      <c r="W268" s="151"/>
      <c r="X268" s="147"/>
    </row>
    <row r="269" spans="1:28">
      <c r="D269" s="145" t="s">
        <v>512</v>
      </c>
      <c r="E269" s="146"/>
      <c r="F269" s="147"/>
      <c r="G269" s="148"/>
      <c r="H269" s="148"/>
      <c r="I269" s="148"/>
      <c r="J269" s="148"/>
      <c r="K269" s="149"/>
      <c r="L269" s="149"/>
      <c r="M269" s="146"/>
      <c r="N269" s="146"/>
      <c r="O269" s="147"/>
      <c r="P269" s="147"/>
      <c r="Q269" s="146"/>
      <c r="R269" s="146"/>
      <c r="S269" s="146"/>
      <c r="T269" s="150"/>
      <c r="U269" s="150"/>
      <c r="V269" s="150" t="s">
        <v>0</v>
      </c>
      <c r="W269" s="151"/>
      <c r="X269" s="147"/>
    </row>
    <row r="270" spans="1:28" ht="25.5">
      <c r="A270" s="106">
        <v>93</v>
      </c>
      <c r="B270" s="107" t="s">
        <v>256</v>
      </c>
      <c r="C270" s="108" t="s">
        <v>498</v>
      </c>
      <c r="D270" s="134" t="s">
        <v>499</v>
      </c>
      <c r="E270" s="110">
        <v>77.064999999999998</v>
      </c>
      <c r="F270" s="109" t="s">
        <v>163</v>
      </c>
      <c r="G270" s="111">
        <v>0</v>
      </c>
      <c r="I270" s="111">
        <f>ROUND(E270*G270, 2)</f>
        <v>0</v>
      </c>
      <c r="J270" s="111">
        <f>ROUND(E270*G270, 2)</f>
        <v>0</v>
      </c>
      <c r="K270" s="112">
        <v>9.7999999999999997E-3</v>
      </c>
      <c r="L270" s="112">
        <f>E270*K270</f>
        <v>0.75523699999999994</v>
      </c>
      <c r="O270" s="109">
        <v>20</v>
      </c>
      <c r="P270" s="109" t="s">
        <v>140</v>
      </c>
      <c r="V270" s="113" t="s">
        <v>43</v>
      </c>
      <c r="Z270" s="109" t="s">
        <v>304</v>
      </c>
      <c r="AA270" s="109" t="s">
        <v>140</v>
      </c>
      <c r="AB270" s="109">
        <v>8</v>
      </c>
    </row>
    <row r="271" spans="1:28">
      <c r="D271" s="145" t="s">
        <v>513</v>
      </c>
      <c r="E271" s="146"/>
      <c r="F271" s="147"/>
      <c r="G271" s="148"/>
      <c r="H271" s="148"/>
      <c r="I271" s="148"/>
      <c r="J271" s="148"/>
      <c r="K271" s="149"/>
      <c r="L271" s="149"/>
      <c r="M271" s="146"/>
      <c r="N271" s="146"/>
      <c r="O271" s="147"/>
      <c r="P271" s="147"/>
      <c r="Q271" s="146"/>
      <c r="R271" s="146"/>
      <c r="S271" s="146"/>
      <c r="T271" s="150"/>
      <c r="U271" s="150"/>
      <c r="V271" s="150" t="s">
        <v>0</v>
      </c>
      <c r="W271" s="151"/>
      <c r="X271" s="147"/>
    </row>
    <row r="272" spans="1:28" ht="25.5">
      <c r="A272" s="106">
        <v>94</v>
      </c>
      <c r="B272" s="107" t="s">
        <v>491</v>
      </c>
      <c r="C272" s="108" t="s">
        <v>514</v>
      </c>
      <c r="D272" s="134" t="s">
        <v>515</v>
      </c>
      <c r="E272" s="110">
        <v>0</v>
      </c>
      <c r="F272" s="109" t="s">
        <v>95</v>
      </c>
      <c r="G272" s="111">
        <v>0</v>
      </c>
      <c r="H272" s="111">
        <f>ROUND(E272*G272, 2)</f>
        <v>0</v>
      </c>
      <c r="J272" s="111">
        <f>ROUND(E272*G272, 2)</f>
        <v>0</v>
      </c>
      <c r="O272" s="109">
        <v>20</v>
      </c>
      <c r="P272" s="109" t="s">
        <v>140</v>
      </c>
      <c r="V272" s="113" t="s">
        <v>358</v>
      </c>
      <c r="Z272" s="109" t="s">
        <v>401</v>
      </c>
      <c r="AB272" s="109" t="s">
        <v>28</v>
      </c>
    </row>
    <row r="273" spans="1:28">
      <c r="D273" s="152" t="s">
        <v>516</v>
      </c>
      <c r="E273" s="153">
        <f>J273</f>
        <v>0</v>
      </c>
      <c r="H273" s="153">
        <f>SUM(H252:H272)</f>
        <v>0</v>
      </c>
      <c r="I273" s="153">
        <f>SUM(I252:I272)</f>
        <v>0</v>
      </c>
      <c r="J273" s="153">
        <f>SUM(J252:J272)</f>
        <v>0</v>
      </c>
      <c r="L273" s="154">
        <f>SUM(L252:L272)</f>
        <v>1.0670452699999999</v>
      </c>
      <c r="N273" s="155">
        <f>SUM(N252:N272)</f>
        <v>0</v>
      </c>
      <c r="W273" s="114">
        <f>SUM(W252:W272)</f>
        <v>64.438999999999993</v>
      </c>
    </row>
    <row r="275" spans="1:28">
      <c r="B275" s="108" t="s">
        <v>517</v>
      </c>
    </row>
    <row r="276" spans="1:28">
      <c r="A276" s="106">
        <v>95</v>
      </c>
      <c r="B276" s="107" t="s">
        <v>518</v>
      </c>
      <c r="C276" s="108" t="s">
        <v>519</v>
      </c>
      <c r="D276" s="134" t="s">
        <v>520</v>
      </c>
      <c r="E276" s="110">
        <v>8.3000000000000007</v>
      </c>
      <c r="F276" s="109" t="s">
        <v>269</v>
      </c>
      <c r="G276" s="111">
        <v>0</v>
      </c>
      <c r="H276" s="111">
        <f>ROUND(E276*G276, 2)</f>
        <v>0</v>
      </c>
      <c r="J276" s="111">
        <f>ROUND(E276*G276, 2)</f>
        <v>0</v>
      </c>
      <c r="K276" s="112">
        <v>8.0000000000000007E-5</v>
      </c>
      <c r="L276" s="112">
        <f>E276*K276</f>
        <v>6.6400000000000009E-4</v>
      </c>
      <c r="O276" s="109">
        <v>20</v>
      </c>
      <c r="P276" s="109" t="s">
        <v>140</v>
      </c>
      <c r="V276" s="113" t="s">
        <v>358</v>
      </c>
      <c r="W276" s="114">
        <v>5.9349999999999996</v>
      </c>
      <c r="Z276" s="109" t="s">
        <v>301</v>
      </c>
      <c r="AB276" s="109" t="s">
        <v>28</v>
      </c>
    </row>
    <row r="277" spans="1:28">
      <c r="D277" s="145" t="s">
        <v>521</v>
      </c>
      <c r="E277" s="146"/>
      <c r="F277" s="147"/>
      <c r="G277" s="148"/>
      <c r="H277" s="148"/>
      <c r="I277" s="148"/>
      <c r="J277" s="148"/>
      <c r="K277" s="149"/>
      <c r="L277" s="149"/>
      <c r="M277" s="146"/>
      <c r="N277" s="146"/>
      <c r="O277" s="147"/>
      <c r="P277" s="147"/>
      <c r="Q277" s="146"/>
      <c r="R277" s="146"/>
      <c r="S277" s="146"/>
      <c r="T277" s="150"/>
      <c r="U277" s="150"/>
      <c r="V277" s="150" t="s">
        <v>0</v>
      </c>
      <c r="W277" s="151"/>
      <c r="X277" s="147"/>
    </row>
    <row r="278" spans="1:28">
      <c r="D278" s="145" t="s">
        <v>522</v>
      </c>
      <c r="E278" s="146"/>
      <c r="F278" s="147"/>
      <c r="G278" s="148"/>
      <c r="H278" s="148"/>
      <c r="I278" s="148"/>
      <c r="J278" s="148"/>
      <c r="K278" s="149"/>
      <c r="L278" s="149"/>
      <c r="M278" s="146"/>
      <c r="N278" s="146"/>
      <c r="O278" s="147"/>
      <c r="P278" s="147"/>
      <c r="Q278" s="146"/>
      <c r="R278" s="146"/>
      <c r="S278" s="146"/>
      <c r="T278" s="150"/>
      <c r="U278" s="150"/>
      <c r="V278" s="150" t="s">
        <v>0</v>
      </c>
      <c r="W278" s="151"/>
      <c r="X278" s="147"/>
    </row>
    <row r="279" spans="1:28">
      <c r="A279" s="106">
        <v>96</v>
      </c>
      <c r="B279" s="107" t="s">
        <v>256</v>
      </c>
      <c r="C279" s="108" t="s">
        <v>523</v>
      </c>
      <c r="D279" s="134" t="s">
        <v>524</v>
      </c>
      <c r="E279" s="110">
        <v>1</v>
      </c>
      <c r="F279" s="109" t="s">
        <v>313</v>
      </c>
      <c r="G279" s="111">
        <v>0</v>
      </c>
      <c r="I279" s="111">
        <f>ROUND(E279*G279, 2)</f>
        <v>0</v>
      </c>
      <c r="J279" s="111">
        <f>ROUND(E279*G279, 2)</f>
        <v>0</v>
      </c>
      <c r="O279" s="109">
        <v>20</v>
      </c>
      <c r="P279" s="109" t="s">
        <v>140</v>
      </c>
      <c r="V279" s="113" t="s">
        <v>43</v>
      </c>
      <c r="Z279" s="109" t="s">
        <v>525</v>
      </c>
      <c r="AA279" s="109" t="s">
        <v>140</v>
      </c>
      <c r="AB279" s="109">
        <v>2</v>
      </c>
    </row>
    <row r="280" spans="1:28">
      <c r="A280" s="106">
        <v>97</v>
      </c>
      <c r="B280" s="107" t="s">
        <v>256</v>
      </c>
      <c r="C280" s="108" t="s">
        <v>526</v>
      </c>
      <c r="D280" s="134" t="s">
        <v>527</v>
      </c>
      <c r="E280" s="110">
        <v>1</v>
      </c>
      <c r="F280" s="109" t="s">
        <v>313</v>
      </c>
      <c r="G280" s="111">
        <v>0</v>
      </c>
      <c r="I280" s="111">
        <f>ROUND(E280*G280, 2)</f>
        <v>0</v>
      </c>
      <c r="J280" s="111">
        <f>ROUND(E280*G280, 2)</f>
        <v>0</v>
      </c>
      <c r="O280" s="109">
        <v>20</v>
      </c>
      <c r="P280" s="109" t="s">
        <v>140</v>
      </c>
      <c r="V280" s="113" t="s">
        <v>43</v>
      </c>
      <c r="Z280" s="109" t="s">
        <v>525</v>
      </c>
      <c r="AA280" s="109" t="s">
        <v>140</v>
      </c>
      <c r="AB280" s="109">
        <v>2</v>
      </c>
    </row>
    <row r="281" spans="1:28">
      <c r="A281" s="106">
        <v>98</v>
      </c>
      <c r="B281" s="107" t="s">
        <v>518</v>
      </c>
      <c r="C281" s="108" t="s">
        <v>528</v>
      </c>
      <c r="D281" s="134" t="s">
        <v>529</v>
      </c>
      <c r="E281" s="110">
        <v>2.1749999999999998</v>
      </c>
      <c r="F281" s="109" t="s">
        <v>163</v>
      </c>
      <c r="G281" s="111">
        <v>0</v>
      </c>
      <c r="H281" s="111">
        <f>ROUND(E281*G281, 2)</f>
        <v>0</v>
      </c>
      <c r="J281" s="111">
        <f>ROUND(E281*G281, 2)</f>
        <v>0</v>
      </c>
      <c r="K281" s="112">
        <v>3.8000000000000002E-4</v>
      </c>
      <c r="L281" s="112">
        <f>E281*K281</f>
        <v>8.2649999999999998E-4</v>
      </c>
      <c r="O281" s="109">
        <v>20</v>
      </c>
      <c r="P281" s="109" t="s">
        <v>140</v>
      </c>
      <c r="V281" s="113" t="s">
        <v>358</v>
      </c>
      <c r="W281" s="114">
        <v>1.0009999999999999</v>
      </c>
      <c r="Z281" s="109" t="s">
        <v>301</v>
      </c>
      <c r="AB281" s="109" t="s">
        <v>28</v>
      </c>
    </row>
    <row r="282" spans="1:28">
      <c r="D282" s="145" t="s">
        <v>530</v>
      </c>
      <c r="E282" s="146"/>
      <c r="F282" s="147"/>
      <c r="G282" s="148"/>
      <c r="H282" s="148"/>
      <c r="I282" s="148"/>
      <c r="J282" s="148"/>
      <c r="K282" s="149"/>
      <c r="L282" s="149"/>
      <c r="M282" s="146"/>
      <c r="N282" s="146"/>
      <c r="O282" s="147"/>
      <c r="P282" s="147"/>
      <c r="Q282" s="146"/>
      <c r="R282" s="146"/>
      <c r="S282" s="146"/>
      <c r="T282" s="150"/>
      <c r="U282" s="150"/>
      <c r="V282" s="150" t="s">
        <v>0</v>
      </c>
      <c r="W282" s="151"/>
      <c r="X282" s="147"/>
    </row>
    <row r="283" spans="1:28">
      <c r="D283" s="145" t="s">
        <v>531</v>
      </c>
      <c r="E283" s="146"/>
      <c r="F283" s="147"/>
      <c r="G283" s="148"/>
      <c r="H283" s="148"/>
      <c r="I283" s="148"/>
      <c r="J283" s="148"/>
      <c r="K283" s="149"/>
      <c r="L283" s="149"/>
      <c r="M283" s="146"/>
      <c r="N283" s="146"/>
      <c r="O283" s="147"/>
      <c r="P283" s="147"/>
      <c r="Q283" s="146"/>
      <c r="R283" s="146"/>
      <c r="S283" s="146"/>
      <c r="T283" s="150"/>
      <c r="U283" s="150"/>
      <c r="V283" s="150" t="s">
        <v>0</v>
      </c>
      <c r="W283" s="151"/>
      <c r="X283" s="147"/>
    </row>
    <row r="284" spans="1:28" ht="25.5">
      <c r="A284" s="106">
        <v>99</v>
      </c>
      <c r="B284" s="107" t="s">
        <v>256</v>
      </c>
      <c r="C284" s="108" t="s">
        <v>532</v>
      </c>
      <c r="D284" s="134" t="s">
        <v>533</v>
      </c>
      <c r="E284" s="110">
        <v>2.1749999999999998</v>
      </c>
      <c r="F284" s="109" t="s">
        <v>163</v>
      </c>
      <c r="G284" s="111">
        <v>0</v>
      </c>
      <c r="I284" s="111">
        <f>ROUND(E284*G284, 2)</f>
        <v>0</v>
      </c>
      <c r="J284" s="111">
        <f>ROUND(E284*G284, 2)</f>
        <v>0</v>
      </c>
      <c r="K284" s="112">
        <v>1E-3</v>
      </c>
      <c r="L284" s="112">
        <f>E284*K284</f>
        <v>2.1749999999999999E-3</v>
      </c>
      <c r="O284" s="109">
        <v>20</v>
      </c>
      <c r="P284" s="109" t="s">
        <v>140</v>
      </c>
      <c r="V284" s="113" t="s">
        <v>43</v>
      </c>
      <c r="Z284" s="109" t="s">
        <v>408</v>
      </c>
      <c r="AA284" s="109" t="s">
        <v>140</v>
      </c>
      <c r="AB284" s="109">
        <v>8</v>
      </c>
    </row>
    <row r="285" spans="1:28" ht="25.5">
      <c r="A285" s="106">
        <v>100</v>
      </c>
      <c r="B285" s="107" t="s">
        <v>518</v>
      </c>
      <c r="C285" s="108" t="s">
        <v>534</v>
      </c>
      <c r="D285" s="134" t="s">
        <v>535</v>
      </c>
      <c r="E285" s="110">
        <v>0</v>
      </c>
      <c r="F285" s="109" t="s">
        <v>95</v>
      </c>
      <c r="G285" s="111">
        <v>0</v>
      </c>
      <c r="H285" s="111">
        <f>ROUND(E285*G285, 2)</f>
        <v>0</v>
      </c>
      <c r="J285" s="111">
        <f>ROUND(E285*G285, 2)</f>
        <v>0</v>
      </c>
      <c r="O285" s="109">
        <v>20</v>
      </c>
      <c r="P285" s="109" t="s">
        <v>140</v>
      </c>
      <c r="V285" s="113" t="s">
        <v>358</v>
      </c>
      <c r="Z285" s="109" t="s">
        <v>536</v>
      </c>
      <c r="AB285" s="109" t="s">
        <v>28</v>
      </c>
    </row>
    <row r="286" spans="1:28">
      <c r="D286" s="152" t="s">
        <v>537</v>
      </c>
      <c r="E286" s="153">
        <f>J286</f>
        <v>0</v>
      </c>
      <c r="H286" s="153">
        <f>SUM(H275:H285)</f>
        <v>0</v>
      </c>
      <c r="I286" s="153">
        <f>SUM(I275:I285)</f>
        <v>0</v>
      </c>
      <c r="J286" s="153">
        <f>SUM(J275:J285)</f>
        <v>0</v>
      </c>
      <c r="L286" s="154">
        <f>SUM(L275:L285)</f>
        <v>3.6654999999999999E-3</v>
      </c>
      <c r="N286" s="155">
        <f>SUM(N275:N285)</f>
        <v>0</v>
      </c>
      <c r="W286" s="114">
        <f>SUM(W275:W285)</f>
        <v>6.9359999999999999</v>
      </c>
    </row>
    <row r="288" spans="1:28">
      <c r="B288" s="108" t="s">
        <v>538</v>
      </c>
    </row>
    <row r="289" spans="1:28" ht="25.5">
      <c r="A289" s="106">
        <v>101</v>
      </c>
      <c r="B289" s="107" t="s">
        <v>539</v>
      </c>
      <c r="C289" s="108" t="s">
        <v>540</v>
      </c>
      <c r="D289" s="134" t="s">
        <v>541</v>
      </c>
      <c r="E289" s="110">
        <v>381.07</v>
      </c>
      <c r="F289" s="109" t="s">
        <v>163</v>
      </c>
      <c r="G289" s="111">
        <v>0</v>
      </c>
      <c r="H289" s="111">
        <f>ROUND(E289*G289, 2)</f>
        <v>0</v>
      </c>
      <c r="J289" s="111">
        <f>ROUND(E289*G289, 2)</f>
        <v>0</v>
      </c>
      <c r="K289" s="112">
        <v>2.2000000000000001E-4</v>
      </c>
      <c r="L289" s="112">
        <f>E289*K289</f>
        <v>8.3835400000000004E-2</v>
      </c>
      <c r="O289" s="109">
        <v>20</v>
      </c>
      <c r="P289" s="109" t="s">
        <v>140</v>
      </c>
      <c r="V289" s="113" t="s">
        <v>358</v>
      </c>
      <c r="W289" s="114">
        <v>102.127</v>
      </c>
      <c r="Z289" s="109" t="s">
        <v>542</v>
      </c>
      <c r="AB289" s="109" t="s">
        <v>28</v>
      </c>
    </row>
    <row r="290" spans="1:28">
      <c r="D290" s="145" t="s">
        <v>543</v>
      </c>
      <c r="E290" s="146"/>
      <c r="F290" s="147"/>
      <c r="G290" s="148"/>
      <c r="H290" s="148"/>
      <c r="I290" s="148"/>
      <c r="J290" s="148"/>
      <c r="K290" s="149"/>
      <c r="L290" s="149"/>
      <c r="M290" s="146"/>
      <c r="N290" s="146"/>
      <c r="O290" s="147"/>
      <c r="P290" s="147"/>
      <c r="Q290" s="146"/>
      <c r="R290" s="146"/>
      <c r="S290" s="146"/>
      <c r="T290" s="150"/>
      <c r="U290" s="150"/>
      <c r="V290" s="150" t="s">
        <v>0</v>
      </c>
      <c r="W290" s="151"/>
      <c r="X290" s="147"/>
    </row>
    <row r="291" spans="1:28">
      <c r="D291" s="145" t="s">
        <v>544</v>
      </c>
      <c r="E291" s="146"/>
      <c r="F291" s="147"/>
      <c r="G291" s="148"/>
      <c r="H291" s="148"/>
      <c r="I291" s="148"/>
      <c r="J291" s="148"/>
      <c r="K291" s="149"/>
      <c r="L291" s="149"/>
      <c r="M291" s="146"/>
      <c r="N291" s="146"/>
      <c r="O291" s="147"/>
      <c r="P291" s="147"/>
      <c r="Q291" s="146"/>
      <c r="R291" s="146"/>
      <c r="S291" s="146"/>
      <c r="T291" s="150"/>
      <c r="U291" s="150"/>
      <c r="V291" s="150" t="s">
        <v>0</v>
      </c>
      <c r="W291" s="151"/>
      <c r="X291" s="147"/>
    </row>
    <row r="292" spans="1:28">
      <c r="D292" s="145" t="s">
        <v>545</v>
      </c>
      <c r="E292" s="146"/>
      <c r="F292" s="147"/>
      <c r="G292" s="148"/>
      <c r="H292" s="148"/>
      <c r="I292" s="148"/>
      <c r="J292" s="148"/>
      <c r="K292" s="149"/>
      <c r="L292" s="149"/>
      <c r="M292" s="146"/>
      <c r="N292" s="146"/>
      <c r="O292" s="147"/>
      <c r="P292" s="147"/>
      <c r="Q292" s="146"/>
      <c r="R292" s="146"/>
      <c r="S292" s="146"/>
      <c r="T292" s="150"/>
      <c r="U292" s="150"/>
      <c r="V292" s="150" t="s">
        <v>0</v>
      </c>
      <c r="W292" s="151"/>
      <c r="X292" s="147"/>
    </row>
    <row r="293" spans="1:28">
      <c r="D293" s="145" t="s">
        <v>546</v>
      </c>
      <c r="E293" s="146"/>
      <c r="F293" s="147"/>
      <c r="G293" s="148"/>
      <c r="H293" s="148"/>
      <c r="I293" s="148"/>
      <c r="J293" s="148"/>
      <c r="K293" s="149"/>
      <c r="L293" s="149"/>
      <c r="M293" s="146"/>
      <c r="N293" s="146"/>
      <c r="O293" s="147"/>
      <c r="P293" s="147"/>
      <c r="Q293" s="146"/>
      <c r="R293" s="146"/>
      <c r="S293" s="146"/>
      <c r="T293" s="150"/>
      <c r="U293" s="150"/>
      <c r="V293" s="150" t="s">
        <v>0</v>
      </c>
      <c r="W293" s="151"/>
      <c r="X293" s="147"/>
    </row>
    <row r="294" spans="1:28">
      <c r="D294" s="145" t="s">
        <v>547</v>
      </c>
      <c r="E294" s="146"/>
      <c r="F294" s="147"/>
      <c r="G294" s="148"/>
      <c r="H294" s="148"/>
      <c r="I294" s="148"/>
      <c r="J294" s="148"/>
      <c r="K294" s="149"/>
      <c r="L294" s="149"/>
      <c r="M294" s="146"/>
      <c r="N294" s="146"/>
      <c r="O294" s="147"/>
      <c r="P294" s="147"/>
      <c r="Q294" s="146"/>
      <c r="R294" s="146"/>
      <c r="S294" s="146"/>
      <c r="T294" s="150"/>
      <c r="U294" s="150"/>
      <c r="V294" s="150" t="s">
        <v>0</v>
      </c>
      <c r="W294" s="151"/>
      <c r="X294" s="147"/>
    </row>
    <row r="295" spans="1:28">
      <c r="D295" s="145" t="s">
        <v>548</v>
      </c>
      <c r="E295" s="146"/>
      <c r="F295" s="147"/>
      <c r="G295" s="148"/>
      <c r="H295" s="148"/>
      <c r="I295" s="148"/>
      <c r="J295" s="148"/>
      <c r="K295" s="149"/>
      <c r="L295" s="149"/>
      <c r="M295" s="146"/>
      <c r="N295" s="146"/>
      <c r="O295" s="147"/>
      <c r="P295" s="147"/>
      <c r="Q295" s="146"/>
      <c r="R295" s="146"/>
      <c r="S295" s="146"/>
      <c r="T295" s="150"/>
      <c r="U295" s="150"/>
      <c r="V295" s="150" t="s">
        <v>0</v>
      </c>
      <c r="W295" s="151"/>
      <c r="X295" s="147"/>
    </row>
    <row r="296" spans="1:28">
      <c r="D296" s="145" t="s">
        <v>549</v>
      </c>
      <c r="E296" s="146"/>
      <c r="F296" s="147"/>
      <c r="G296" s="148"/>
      <c r="H296" s="148"/>
      <c r="I296" s="148"/>
      <c r="J296" s="148"/>
      <c r="K296" s="149"/>
      <c r="L296" s="149"/>
      <c r="M296" s="146"/>
      <c r="N296" s="146"/>
      <c r="O296" s="147"/>
      <c r="P296" s="147"/>
      <c r="Q296" s="146"/>
      <c r="R296" s="146"/>
      <c r="S296" s="146"/>
      <c r="T296" s="150"/>
      <c r="U296" s="150"/>
      <c r="V296" s="150" t="s">
        <v>0</v>
      </c>
      <c r="W296" s="151"/>
      <c r="X296" s="147"/>
    </row>
    <row r="297" spans="1:28">
      <c r="D297" s="145" t="s">
        <v>550</v>
      </c>
      <c r="E297" s="146"/>
      <c r="F297" s="147"/>
      <c r="G297" s="148"/>
      <c r="H297" s="148"/>
      <c r="I297" s="148"/>
      <c r="J297" s="148"/>
      <c r="K297" s="149"/>
      <c r="L297" s="149"/>
      <c r="M297" s="146"/>
      <c r="N297" s="146"/>
      <c r="O297" s="147"/>
      <c r="P297" s="147"/>
      <c r="Q297" s="146"/>
      <c r="R297" s="146"/>
      <c r="S297" s="146"/>
      <c r="T297" s="150"/>
      <c r="U297" s="150"/>
      <c r="V297" s="150" t="s">
        <v>0</v>
      </c>
      <c r="W297" s="151"/>
      <c r="X297" s="147"/>
    </row>
    <row r="298" spans="1:28" ht="25.5">
      <c r="A298" s="106">
        <v>102</v>
      </c>
      <c r="B298" s="107" t="s">
        <v>539</v>
      </c>
      <c r="C298" s="108" t="s">
        <v>551</v>
      </c>
      <c r="D298" s="134" t="s">
        <v>552</v>
      </c>
      <c r="E298" s="110">
        <v>419.11799999999999</v>
      </c>
      <c r="F298" s="109" t="s">
        <v>163</v>
      </c>
      <c r="G298" s="111">
        <v>0</v>
      </c>
      <c r="H298" s="111">
        <f>ROUND(E298*G298, 2)</f>
        <v>0</v>
      </c>
      <c r="J298" s="111">
        <f>ROUND(E298*G298, 2)</f>
        <v>0</v>
      </c>
      <c r="K298" s="112">
        <v>3.4000000000000002E-4</v>
      </c>
      <c r="L298" s="112">
        <f>E298*K298</f>
        <v>0.14250012000000001</v>
      </c>
      <c r="O298" s="109">
        <v>20</v>
      </c>
      <c r="P298" s="109" t="s">
        <v>140</v>
      </c>
      <c r="V298" s="113" t="s">
        <v>358</v>
      </c>
      <c r="W298" s="114">
        <v>76.698999999999998</v>
      </c>
      <c r="Z298" s="109" t="s">
        <v>542</v>
      </c>
      <c r="AB298" s="109">
        <v>7</v>
      </c>
    </row>
    <row r="299" spans="1:28">
      <c r="D299" s="145" t="s">
        <v>553</v>
      </c>
      <c r="E299" s="146"/>
      <c r="F299" s="147"/>
      <c r="G299" s="148"/>
      <c r="H299" s="148"/>
      <c r="I299" s="148"/>
      <c r="J299" s="148"/>
      <c r="K299" s="149"/>
      <c r="L299" s="149"/>
      <c r="M299" s="146"/>
      <c r="N299" s="146"/>
      <c r="O299" s="147"/>
      <c r="P299" s="147"/>
      <c r="Q299" s="146"/>
      <c r="R299" s="146"/>
      <c r="S299" s="146"/>
      <c r="T299" s="150"/>
      <c r="U299" s="150"/>
      <c r="V299" s="150" t="s">
        <v>0</v>
      </c>
      <c r="W299" s="151"/>
      <c r="X299" s="147"/>
    </row>
    <row r="300" spans="1:28">
      <c r="D300" s="145" t="s">
        <v>554</v>
      </c>
      <c r="E300" s="146"/>
      <c r="F300" s="147"/>
      <c r="G300" s="148"/>
      <c r="H300" s="148"/>
      <c r="I300" s="148"/>
      <c r="J300" s="148"/>
      <c r="K300" s="149"/>
      <c r="L300" s="149"/>
      <c r="M300" s="146"/>
      <c r="N300" s="146"/>
      <c r="O300" s="147"/>
      <c r="P300" s="147"/>
      <c r="Q300" s="146"/>
      <c r="R300" s="146"/>
      <c r="S300" s="146"/>
      <c r="T300" s="150"/>
      <c r="U300" s="150"/>
      <c r="V300" s="150" t="s">
        <v>0</v>
      </c>
      <c r="W300" s="151"/>
      <c r="X300" s="147"/>
    </row>
    <row r="301" spans="1:28">
      <c r="D301" s="145" t="s">
        <v>555</v>
      </c>
      <c r="E301" s="146"/>
      <c r="F301" s="147"/>
      <c r="G301" s="148"/>
      <c r="H301" s="148"/>
      <c r="I301" s="148"/>
      <c r="J301" s="148"/>
      <c r="K301" s="149"/>
      <c r="L301" s="149"/>
      <c r="M301" s="146"/>
      <c r="N301" s="146"/>
      <c r="O301" s="147"/>
      <c r="P301" s="147"/>
      <c r="Q301" s="146"/>
      <c r="R301" s="146"/>
      <c r="S301" s="146"/>
      <c r="T301" s="150"/>
      <c r="U301" s="150"/>
      <c r="V301" s="150" t="s">
        <v>0</v>
      </c>
      <c r="W301" s="151"/>
      <c r="X301" s="147"/>
    </row>
    <row r="302" spans="1:28">
      <c r="D302" s="145" t="s">
        <v>556</v>
      </c>
      <c r="E302" s="146"/>
      <c r="F302" s="147"/>
      <c r="G302" s="148"/>
      <c r="H302" s="148"/>
      <c r="I302" s="148"/>
      <c r="J302" s="148"/>
      <c r="K302" s="149"/>
      <c r="L302" s="149"/>
      <c r="M302" s="146"/>
      <c r="N302" s="146"/>
      <c r="O302" s="147"/>
      <c r="P302" s="147"/>
      <c r="Q302" s="146"/>
      <c r="R302" s="146"/>
      <c r="S302" s="146"/>
      <c r="T302" s="150"/>
      <c r="U302" s="150"/>
      <c r="V302" s="150" t="s">
        <v>0</v>
      </c>
      <c r="W302" s="151"/>
      <c r="X302" s="147"/>
    </row>
    <row r="303" spans="1:28">
      <c r="D303" s="145" t="s">
        <v>449</v>
      </c>
      <c r="E303" s="146"/>
      <c r="F303" s="147"/>
      <c r="G303" s="148"/>
      <c r="H303" s="148"/>
      <c r="I303" s="148"/>
      <c r="J303" s="148"/>
      <c r="K303" s="149"/>
      <c r="L303" s="149"/>
      <c r="M303" s="146"/>
      <c r="N303" s="146"/>
      <c r="O303" s="147"/>
      <c r="P303" s="147"/>
      <c r="Q303" s="146"/>
      <c r="R303" s="146"/>
      <c r="S303" s="146"/>
      <c r="T303" s="150"/>
      <c r="U303" s="150"/>
      <c r="V303" s="150" t="s">
        <v>0</v>
      </c>
      <c r="W303" s="151"/>
      <c r="X303" s="147"/>
    </row>
    <row r="304" spans="1:28">
      <c r="D304" s="145" t="s">
        <v>557</v>
      </c>
      <c r="E304" s="146"/>
      <c r="F304" s="147"/>
      <c r="G304" s="148"/>
      <c r="H304" s="148"/>
      <c r="I304" s="148"/>
      <c r="J304" s="148"/>
      <c r="K304" s="149"/>
      <c r="L304" s="149"/>
      <c r="M304" s="146"/>
      <c r="N304" s="146"/>
      <c r="O304" s="147"/>
      <c r="P304" s="147"/>
      <c r="Q304" s="146"/>
      <c r="R304" s="146"/>
      <c r="S304" s="146"/>
      <c r="T304" s="150"/>
      <c r="U304" s="150"/>
      <c r="V304" s="150" t="s">
        <v>0</v>
      </c>
      <c r="W304" s="151"/>
      <c r="X304" s="147"/>
    </row>
    <row r="305" spans="1:28">
      <c r="D305" s="145" t="s">
        <v>451</v>
      </c>
      <c r="E305" s="146"/>
      <c r="F305" s="147"/>
      <c r="G305" s="148"/>
      <c r="H305" s="148"/>
      <c r="I305" s="148"/>
      <c r="J305" s="148"/>
      <c r="K305" s="149"/>
      <c r="L305" s="149"/>
      <c r="M305" s="146"/>
      <c r="N305" s="146"/>
      <c r="O305" s="147"/>
      <c r="P305" s="147"/>
      <c r="Q305" s="146"/>
      <c r="R305" s="146"/>
      <c r="S305" s="146"/>
      <c r="T305" s="150"/>
      <c r="U305" s="150"/>
      <c r="V305" s="150" t="s">
        <v>0</v>
      </c>
      <c r="W305" s="151"/>
      <c r="X305" s="147"/>
    </row>
    <row r="306" spans="1:28">
      <c r="D306" s="145" t="s">
        <v>558</v>
      </c>
      <c r="E306" s="146"/>
      <c r="F306" s="147"/>
      <c r="G306" s="148"/>
      <c r="H306" s="148"/>
      <c r="I306" s="148"/>
      <c r="J306" s="148"/>
      <c r="K306" s="149"/>
      <c r="L306" s="149"/>
      <c r="M306" s="146"/>
      <c r="N306" s="146"/>
      <c r="O306" s="147"/>
      <c r="P306" s="147"/>
      <c r="Q306" s="146"/>
      <c r="R306" s="146"/>
      <c r="S306" s="146"/>
      <c r="T306" s="150"/>
      <c r="U306" s="150"/>
      <c r="V306" s="150" t="s">
        <v>0</v>
      </c>
      <c r="W306" s="151"/>
      <c r="X306" s="147"/>
    </row>
    <row r="307" spans="1:28">
      <c r="D307" s="145" t="s">
        <v>559</v>
      </c>
      <c r="E307" s="146"/>
      <c r="F307" s="147"/>
      <c r="G307" s="148"/>
      <c r="H307" s="148"/>
      <c r="I307" s="148"/>
      <c r="J307" s="148"/>
      <c r="K307" s="149"/>
      <c r="L307" s="149"/>
      <c r="M307" s="146"/>
      <c r="N307" s="146"/>
      <c r="O307" s="147"/>
      <c r="P307" s="147"/>
      <c r="Q307" s="146"/>
      <c r="R307" s="146"/>
      <c r="S307" s="146"/>
      <c r="T307" s="150"/>
      <c r="U307" s="150"/>
      <c r="V307" s="150" t="s">
        <v>0</v>
      </c>
      <c r="W307" s="151"/>
      <c r="X307" s="147"/>
    </row>
    <row r="308" spans="1:28">
      <c r="D308" s="152" t="s">
        <v>560</v>
      </c>
      <c r="E308" s="153">
        <f>J308</f>
        <v>0</v>
      </c>
      <c r="H308" s="153">
        <f>SUM(H288:H307)</f>
        <v>0</v>
      </c>
      <c r="I308" s="153">
        <f>SUM(I288:I307)</f>
        <v>0</v>
      </c>
      <c r="J308" s="153">
        <f>SUM(J288:J307)</f>
        <v>0</v>
      </c>
      <c r="L308" s="154">
        <f>SUM(L288:L307)</f>
        <v>0.22633552000000001</v>
      </c>
      <c r="N308" s="155">
        <f>SUM(N288:N307)</f>
        <v>0</v>
      </c>
      <c r="W308" s="114">
        <f>SUM(W288:W307)</f>
        <v>178.82599999999999</v>
      </c>
    </row>
    <row r="310" spans="1:28">
      <c r="B310" s="108" t="s">
        <v>561</v>
      </c>
    </row>
    <row r="311" spans="1:28" ht="25.5">
      <c r="A311" s="106">
        <v>103</v>
      </c>
      <c r="B311" s="107" t="s">
        <v>562</v>
      </c>
      <c r="C311" s="108" t="s">
        <v>563</v>
      </c>
      <c r="D311" s="134" t="s">
        <v>564</v>
      </c>
      <c r="E311" s="110">
        <v>32.200000000000003</v>
      </c>
      <c r="F311" s="109" t="s">
        <v>163</v>
      </c>
      <c r="G311" s="111">
        <v>0</v>
      </c>
      <c r="H311" s="111">
        <f>ROUND(E311*G311, 2)</f>
        <v>0</v>
      </c>
      <c r="J311" s="111">
        <f>ROUND(E311*G311, 2)</f>
        <v>0</v>
      </c>
      <c r="K311" s="112">
        <v>1.4999999999999999E-4</v>
      </c>
      <c r="L311" s="112">
        <f>E311*K311</f>
        <v>4.8300000000000001E-3</v>
      </c>
      <c r="O311" s="109">
        <v>20</v>
      </c>
      <c r="P311" s="109" t="s">
        <v>140</v>
      </c>
      <c r="V311" s="113" t="s">
        <v>358</v>
      </c>
      <c r="W311" s="114">
        <v>1.3520000000000001</v>
      </c>
      <c r="Z311" s="109" t="s">
        <v>565</v>
      </c>
      <c r="AB311" s="109" t="s">
        <v>28</v>
      </c>
    </row>
    <row r="312" spans="1:28">
      <c r="A312" s="106">
        <v>104</v>
      </c>
      <c r="B312" s="107" t="s">
        <v>562</v>
      </c>
      <c r="C312" s="108" t="s">
        <v>566</v>
      </c>
      <c r="D312" s="134" t="s">
        <v>567</v>
      </c>
      <c r="E312" s="110">
        <v>32.200000000000003</v>
      </c>
      <c r="F312" s="109" t="s">
        <v>163</v>
      </c>
      <c r="G312" s="111">
        <v>0</v>
      </c>
      <c r="H312" s="111">
        <f>ROUND(E312*G312, 2)</f>
        <v>0</v>
      </c>
      <c r="J312" s="111">
        <f>ROUND(E312*G312, 2)</f>
        <v>0</v>
      </c>
      <c r="K312" s="112">
        <v>1.8000000000000001E-4</v>
      </c>
      <c r="L312" s="112">
        <f>E312*K312</f>
        <v>5.7960000000000008E-3</v>
      </c>
      <c r="O312" s="109">
        <v>20</v>
      </c>
      <c r="P312" s="109" t="s">
        <v>140</v>
      </c>
      <c r="V312" s="113" t="s">
        <v>358</v>
      </c>
      <c r="W312" s="114">
        <v>2.383</v>
      </c>
      <c r="Z312" s="109" t="s">
        <v>565</v>
      </c>
      <c r="AB312" s="109" t="s">
        <v>28</v>
      </c>
    </row>
    <row r="313" spans="1:28">
      <c r="D313" s="152" t="s">
        <v>568</v>
      </c>
      <c r="E313" s="153">
        <f>J313</f>
        <v>0</v>
      </c>
      <c r="H313" s="153">
        <f>SUM(H310:H312)</f>
        <v>0</v>
      </c>
      <c r="I313" s="153">
        <f>SUM(I310:I312)</f>
        <v>0</v>
      </c>
      <c r="J313" s="153">
        <f>SUM(J310:J312)</f>
        <v>0</v>
      </c>
      <c r="L313" s="154">
        <f>SUM(L310:L312)</f>
        <v>1.0626E-2</v>
      </c>
      <c r="N313" s="155">
        <f>SUM(N310:N312)</f>
        <v>0</v>
      </c>
      <c r="W313" s="114">
        <f>SUM(W310:W312)</f>
        <v>3.7350000000000003</v>
      </c>
    </row>
    <row r="315" spans="1:28">
      <c r="D315" s="152" t="s">
        <v>569</v>
      </c>
      <c r="E315" s="155">
        <f>J315</f>
        <v>0</v>
      </c>
      <c r="H315" s="153">
        <f>+H170+H178+H183+H231+H250+H273+H286+H308+H313</f>
        <v>0</v>
      </c>
      <c r="I315" s="153">
        <f>+I170+I178+I183+I231+I250+I273+I286+I308+I313</f>
        <v>0</v>
      </c>
      <c r="J315" s="153">
        <f>+J170+J178+J183+J231+J250+J273+J286+J308+J313</f>
        <v>0</v>
      </c>
      <c r="L315" s="154">
        <f>+L170+L178+L183+L231+L250+L273+L286+L308+L313</f>
        <v>7.7087423900000003</v>
      </c>
      <c r="N315" s="155">
        <f>+N170+N178+N183+N231+N250+N273+N286+N308+N313</f>
        <v>0</v>
      </c>
      <c r="W315" s="114">
        <f>+W170+W178+W183+W231+W250+W273+W286+W308+W313</f>
        <v>582.90899999999999</v>
      </c>
    </row>
    <row r="317" spans="1:28">
      <c r="B317" s="144" t="s">
        <v>570</v>
      </c>
    </row>
    <row r="318" spans="1:28">
      <c r="B318" s="108" t="s">
        <v>571</v>
      </c>
    </row>
    <row r="319" spans="1:28">
      <c r="A319" s="106">
        <v>105</v>
      </c>
      <c r="B319" s="107" t="s">
        <v>572</v>
      </c>
      <c r="C319" s="108" t="s">
        <v>573</v>
      </c>
      <c r="D319" s="134" t="s">
        <v>574</v>
      </c>
      <c r="E319" s="110">
        <v>1</v>
      </c>
      <c r="F319" s="109" t="s">
        <v>13</v>
      </c>
      <c r="G319" s="111">
        <v>0</v>
      </c>
      <c r="H319" s="111">
        <f>ROUND(E319*G319, 2)</f>
        <v>0</v>
      </c>
      <c r="J319" s="111">
        <f>ROUND(E319*G319, 2)</f>
        <v>0</v>
      </c>
      <c r="O319" s="109">
        <v>20</v>
      </c>
      <c r="P319" s="109" t="s">
        <v>140</v>
      </c>
      <c r="V319" s="113" t="s">
        <v>575</v>
      </c>
      <c r="Z319" s="109" t="s">
        <v>190</v>
      </c>
      <c r="AB319" s="109">
        <v>7</v>
      </c>
    </row>
    <row r="320" spans="1:28">
      <c r="D320" s="152" t="s">
        <v>576</v>
      </c>
      <c r="E320" s="153">
        <f>J320</f>
        <v>0</v>
      </c>
      <c r="H320" s="153">
        <f>SUM(H317:H319)</f>
        <v>0</v>
      </c>
      <c r="I320" s="153">
        <f>SUM(I317:I319)</f>
        <v>0</v>
      </c>
      <c r="J320" s="153">
        <f>SUM(J317:J319)</f>
        <v>0</v>
      </c>
      <c r="L320" s="154">
        <f>SUM(L317:L319)</f>
        <v>0</v>
      </c>
      <c r="N320" s="155">
        <f>SUM(N317:N319)</f>
        <v>0</v>
      </c>
      <c r="W320" s="114">
        <f>SUM(W317:W319)</f>
        <v>0</v>
      </c>
    </row>
    <row r="322" spans="1:28">
      <c r="B322" s="108" t="s">
        <v>577</v>
      </c>
    </row>
    <row r="323" spans="1:28" ht="25.5">
      <c r="A323" s="106">
        <v>106</v>
      </c>
      <c r="B323" s="107" t="s">
        <v>578</v>
      </c>
      <c r="C323" s="108" t="s">
        <v>579</v>
      </c>
      <c r="D323" s="134" t="s">
        <v>580</v>
      </c>
      <c r="E323" s="110">
        <v>0</v>
      </c>
      <c r="F323" s="109" t="s">
        <v>95</v>
      </c>
      <c r="G323" s="111">
        <v>0</v>
      </c>
      <c r="H323" s="111">
        <f>ROUND(E323*G323, 2)</f>
        <v>0</v>
      </c>
      <c r="J323" s="111">
        <f>ROUND(E323*G323, 2)</f>
        <v>0</v>
      </c>
      <c r="O323" s="109">
        <v>20</v>
      </c>
      <c r="P323" s="109" t="s">
        <v>140</v>
      </c>
      <c r="V323" s="113" t="s">
        <v>575</v>
      </c>
      <c r="W323" s="114">
        <v>316.09300000000002</v>
      </c>
      <c r="Z323" s="109" t="s">
        <v>581</v>
      </c>
      <c r="AB323" s="109">
        <v>7</v>
      </c>
    </row>
    <row r="324" spans="1:28">
      <c r="D324" s="152" t="s">
        <v>582</v>
      </c>
      <c r="E324" s="153">
        <f>J324</f>
        <v>0</v>
      </c>
      <c r="H324" s="153">
        <f>SUM(H322:H323)</f>
        <v>0</v>
      </c>
      <c r="I324" s="153">
        <f>SUM(I322:I323)</f>
        <v>0</v>
      </c>
      <c r="J324" s="153">
        <f>SUM(J322:J323)</f>
        <v>0</v>
      </c>
      <c r="L324" s="154">
        <f>SUM(L322:L323)</f>
        <v>0</v>
      </c>
      <c r="N324" s="155">
        <f>SUM(N322:N323)</f>
        <v>0</v>
      </c>
      <c r="W324" s="114">
        <f>SUM(W322:W323)</f>
        <v>316.09300000000002</v>
      </c>
    </row>
    <row r="326" spans="1:28">
      <c r="D326" s="152" t="s">
        <v>583</v>
      </c>
      <c r="E326" s="153">
        <f>J326</f>
        <v>0</v>
      </c>
      <c r="H326" s="153">
        <f>+H320+H324</f>
        <v>0</v>
      </c>
      <c r="I326" s="153">
        <f>+I320+I324</f>
        <v>0</v>
      </c>
      <c r="J326" s="153">
        <f>+J320+J324</f>
        <v>0</v>
      </c>
      <c r="L326" s="154">
        <f>+L320+L324</f>
        <v>0</v>
      </c>
      <c r="N326" s="155">
        <f>+N320+N324</f>
        <v>0</v>
      </c>
      <c r="W326" s="114">
        <f>+W320+W324</f>
        <v>316.09300000000002</v>
      </c>
    </row>
    <row r="328" spans="1:28">
      <c r="D328" s="157" t="s">
        <v>584</v>
      </c>
      <c r="E328" s="153">
        <f>J328</f>
        <v>0</v>
      </c>
      <c r="H328" s="153">
        <f>+H159+H315+H326</f>
        <v>0</v>
      </c>
      <c r="I328" s="153">
        <f>+I159+I315+I326</f>
        <v>0</v>
      </c>
      <c r="J328" s="153">
        <f>+J159+J315+J326</f>
        <v>0</v>
      </c>
      <c r="L328" s="154">
        <f>+L159+L315+L326</f>
        <v>97.13877561999999</v>
      </c>
      <c r="N328" s="155">
        <f>+N159+N315+N326</f>
        <v>0</v>
      </c>
      <c r="W328" s="114">
        <f>+W159+W315+W326</f>
        <v>1186.5070000000001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/>
  </sheetViews>
  <sheetFormatPr defaultRowHeight="12.75"/>
  <cols>
    <col min="1" max="1" width="15.7109375" style="98" customWidth="1"/>
    <col min="2" max="3" width="45.7109375" style="98" customWidth="1"/>
    <col min="4" max="4" width="11.28515625" style="99" customWidth="1"/>
    <col min="5" max="16384" width="9.140625" style="1"/>
  </cols>
  <sheetData>
    <row r="1" spans="1:6">
      <c r="A1" s="92" t="s">
        <v>107</v>
      </c>
      <c r="B1" s="93"/>
      <c r="C1" s="93"/>
      <c r="D1" s="94" t="s">
        <v>585</v>
      </c>
    </row>
    <row r="2" spans="1:6">
      <c r="A2" s="92" t="s">
        <v>109</v>
      </c>
      <c r="B2" s="93"/>
      <c r="C2" s="93"/>
      <c r="D2" s="94" t="s">
        <v>110</v>
      </c>
    </row>
    <row r="3" spans="1:6">
      <c r="A3" s="92" t="s">
        <v>60</v>
      </c>
      <c r="B3" s="93"/>
      <c r="C3" s="93"/>
      <c r="D3" s="94" t="s">
        <v>111</v>
      </c>
    </row>
    <row r="4" spans="1:6">
      <c r="A4" s="93"/>
      <c r="B4" s="93"/>
      <c r="C4" s="93"/>
      <c r="D4" s="93"/>
    </row>
    <row r="5" spans="1:6">
      <c r="A5" s="92" t="s">
        <v>112</v>
      </c>
      <c r="B5" s="93"/>
      <c r="C5" s="93"/>
      <c r="D5" s="93"/>
    </row>
    <row r="6" spans="1:6">
      <c r="A6" s="92" t="s">
        <v>113</v>
      </c>
      <c r="B6" s="93"/>
      <c r="C6" s="93"/>
      <c r="D6" s="93"/>
    </row>
    <row r="7" spans="1:6">
      <c r="A7" s="92"/>
      <c r="B7" s="93"/>
      <c r="C7" s="93"/>
      <c r="D7" s="93"/>
    </row>
    <row r="8" spans="1:6">
      <c r="A8" s="1" t="s">
        <v>114</v>
      </c>
      <c r="B8" s="95"/>
      <c r="C8" s="96"/>
      <c r="D8" s="97"/>
    </row>
    <row r="9" spans="1:6">
      <c r="A9" s="118" t="s">
        <v>103</v>
      </c>
      <c r="B9" s="118" t="s">
        <v>104</v>
      </c>
      <c r="C9" s="118" t="s">
        <v>105</v>
      </c>
      <c r="D9" s="119" t="s">
        <v>106</v>
      </c>
      <c r="F9" s="1" t="s">
        <v>586</v>
      </c>
    </row>
    <row r="10" spans="1:6">
      <c r="A10" s="120"/>
      <c r="B10" s="120"/>
      <c r="C10" s="121"/>
      <c r="D10" s="122"/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Kryci list</vt:lpstr>
      <vt:lpstr>Rekapitulacia</vt:lpstr>
      <vt:lpstr>Prehlad</vt:lpstr>
      <vt:lpstr>Figury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Používateľ systému Windows</cp:lastModifiedBy>
  <cp:lastPrinted>2016-04-18T11:45:03Z</cp:lastPrinted>
  <dcterms:created xsi:type="dcterms:W3CDTF">1999-04-06T07:39:42Z</dcterms:created>
  <dcterms:modified xsi:type="dcterms:W3CDTF">2019-07-17T15:33:27Z</dcterms:modified>
</cp:coreProperties>
</file>